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/Downloads/"/>
    </mc:Choice>
  </mc:AlternateContent>
  <xr:revisionPtr revIDLastSave="0" documentId="13_ncr:1_{2B3CDE72-194E-A648-8BE5-D48CE503124B}" xr6:coauthVersionLast="47" xr6:coauthVersionMax="47" xr10:uidLastSave="{00000000-0000-0000-0000-000000000000}"/>
  <bookViews>
    <workbookView xWindow="9660" yWindow="-17480" windowWidth="28800" windowHeight="17500" xr2:uid="{00000000-000D-0000-FFFF-FFFF00000000}"/>
  </bookViews>
  <sheets>
    <sheet name="Income" sheetId="1" r:id="rId1"/>
    <sheet name="Growth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E8" i="1"/>
  <c r="B2" i="3"/>
  <c r="E17" i="3" s="1"/>
  <c r="H15" i="3" l="1"/>
  <c r="J6" i="3"/>
  <c r="F37" i="3"/>
  <c r="L45" i="3"/>
  <c r="K43" i="3"/>
  <c r="J41" i="3"/>
  <c r="I39" i="3"/>
  <c r="I47" i="3"/>
  <c r="H45" i="3"/>
  <c r="G43" i="3"/>
  <c r="F41" i="3"/>
  <c r="E38" i="3"/>
  <c r="E46" i="3"/>
  <c r="D45" i="3"/>
  <c r="C43" i="3"/>
  <c r="H36" i="3"/>
  <c r="I33" i="3"/>
  <c r="K30" i="3"/>
  <c r="E28" i="3"/>
  <c r="H24" i="3"/>
  <c r="H23" i="3"/>
  <c r="K22" i="3"/>
  <c r="C20" i="3"/>
  <c r="C19" i="3"/>
  <c r="F18" i="3"/>
  <c r="F17" i="3"/>
  <c r="I16" i="3"/>
  <c r="L15" i="3"/>
  <c r="C13" i="3"/>
  <c r="F12" i="3"/>
  <c r="H11" i="3"/>
  <c r="L10" i="3"/>
  <c r="F8" i="3"/>
  <c r="G7" i="3"/>
  <c r="K6" i="3"/>
  <c r="C5" i="3"/>
  <c r="G5" i="3"/>
  <c r="H5" i="3"/>
  <c r="L40" i="3"/>
  <c r="D40" i="3"/>
  <c r="K32" i="3"/>
  <c r="C22" i="3"/>
  <c r="I18" i="3"/>
  <c r="D15" i="3"/>
  <c r="I12" i="3"/>
  <c r="I8" i="3"/>
  <c r="I5" i="3"/>
  <c r="L41" i="3"/>
  <c r="J45" i="3"/>
  <c r="H41" i="3"/>
  <c r="F45" i="3"/>
  <c r="C39" i="3"/>
  <c r="F31" i="3"/>
  <c r="D22" i="3"/>
  <c r="J19" i="3"/>
  <c r="F14" i="3"/>
  <c r="I9" i="3"/>
  <c r="J5" i="3"/>
  <c r="J38" i="3"/>
  <c r="J46" i="3"/>
  <c r="G40" i="3"/>
  <c r="E43" i="3"/>
  <c r="B36" i="3"/>
  <c r="K20" i="3"/>
  <c r="F15" i="3"/>
  <c r="E11" i="3"/>
  <c r="E6" i="3"/>
  <c r="K41" i="3"/>
  <c r="G41" i="3"/>
  <c r="E44" i="3"/>
  <c r="J37" i="3"/>
  <c r="C24" i="3"/>
  <c r="I21" i="3"/>
  <c r="G15" i="3"/>
  <c r="J10" i="3"/>
  <c r="L44" i="3"/>
  <c r="I38" i="3"/>
  <c r="I46" i="3"/>
  <c r="F40" i="3"/>
  <c r="D44" i="3"/>
  <c r="D33" i="3"/>
  <c r="G23" i="3"/>
  <c r="L38" i="3"/>
  <c r="L46" i="3"/>
  <c r="K44" i="3"/>
  <c r="J42" i="3"/>
  <c r="I40" i="3"/>
  <c r="H38" i="3"/>
  <c r="H46" i="3"/>
  <c r="G44" i="3"/>
  <c r="F42" i="3"/>
  <c r="E39" i="3"/>
  <c r="D38" i="3"/>
  <c r="D46" i="3"/>
  <c r="C44" i="3"/>
  <c r="K36" i="3"/>
  <c r="C32" i="3"/>
  <c r="E29" i="3"/>
  <c r="H28" i="3"/>
  <c r="I24" i="3"/>
  <c r="L23" i="3"/>
  <c r="L22" i="3"/>
  <c r="D20" i="3"/>
  <c r="D19" i="3"/>
  <c r="G18" i="3"/>
  <c r="J17" i="3"/>
  <c r="J16" i="3"/>
  <c r="C14" i="3"/>
  <c r="D13" i="3"/>
  <c r="G12" i="3"/>
  <c r="L11" i="3"/>
  <c r="C9" i="3"/>
  <c r="G8" i="3"/>
  <c r="H7" i="3"/>
  <c r="L6" i="3"/>
  <c r="K38" i="3"/>
  <c r="F44" i="3"/>
  <c r="C38" i="3"/>
  <c r="I35" i="3"/>
  <c r="B28" i="3"/>
  <c r="I19" i="3"/>
  <c r="E14" i="3"/>
  <c r="D10" i="3"/>
  <c r="C6" i="3"/>
  <c r="K39" i="3"/>
  <c r="G39" i="3"/>
  <c r="E42" i="3"/>
  <c r="C47" i="3"/>
  <c r="B33" i="3"/>
  <c r="D23" i="3"/>
  <c r="G20" i="3"/>
  <c r="E15" i="3"/>
  <c r="D11" i="3"/>
  <c r="J8" i="3"/>
  <c r="D6" i="3"/>
  <c r="K40" i="3"/>
  <c r="I44" i="3"/>
  <c r="F38" i="3"/>
  <c r="C40" i="3"/>
  <c r="I31" i="3"/>
  <c r="E23" i="3"/>
  <c r="E22" i="3"/>
  <c r="K19" i="3"/>
  <c r="K13" i="3"/>
  <c r="D7" i="3"/>
  <c r="B12" i="3"/>
  <c r="L43" i="3"/>
  <c r="I45" i="3"/>
  <c r="F47" i="3"/>
  <c r="C41" i="3"/>
  <c r="C30" i="3"/>
  <c r="I22" i="3"/>
  <c r="L19" i="3"/>
  <c r="K14" i="3"/>
  <c r="K9" i="3"/>
  <c r="E7" i="3"/>
  <c r="B13" i="3"/>
  <c r="L39" i="3"/>
  <c r="L47" i="3"/>
  <c r="K45" i="3"/>
  <c r="J43" i="3"/>
  <c r="I41" i="3"/>
  <c r="H39" i="3"/>
  <c r="H47" i="3"/>
  <c r="G45" i="3"/>
  <c r="F43" i="3"/>
  <c r="E40" i="3"/>
  <c r="D39" i="3"/>
  <c r="D47" i="3"/>
  <c r="C45" i="3"/>
  <c r="F35" i="3"/>
  <c r="H32" i="3"/>
  <c r="J29" i="3"/>
  <c r="L28" i="3"/>
  <c r="J24" i="3"/>
  <c r="B22" i="3"/>
  <c r="B21" i="3"/>
  <c r="E20" i="3"/>
  <c r="H19" i="3"/>
  <c r="H18" i="3"/>
  <c r="K17" i="3"/>
  <c r="K16" i="3"/>
  <c r="D14" i="3"/>
  <c r="H13" i="3"/>
  <c r="H12" i="3"/>
  <c r="C10" i="3"/>
  <c r="D9" i="3"/>
  <c r="H8" i="3"/>
  <c r="L7" i="3"/>
  <c r="B6" i="3"/>
  <c r="K46" i="3"/>
  <c r="J44" i="3"/>
  <c r="I42" i="3"/>
  <c r="H40" i="3"/>
  <c r="G38" i="3"/>
  <c r="G46" i="3"/>
  <c r="E41" i="3"/>
  <c r="C46" i="3"/>
  <c r="B47" i="3"/>
  <c r="K24" i="3"/>
  <c r="F20" i="3"/>
  <c r="L17" i="3"/>
  <c r="I13" i="3"/>
  <c r="H9" i="3"/>
  <c r="B7" i="3"/>
  <c r="K47" i="3"/>
  <c r="I43" i="3"/>
  <c r="G47" i="3"/>
  <c r="D41" i="3"/>
  <c r="D34" i="3"/>
  <c r="B5" i="3"/>
  <c r="G21" i="3"/>
  <c r="B17" i="3"/>
  <c r="B16" i="3"/>
  <c r="J13" i="3"/>
  <c r="E10" i="3"/>
  <c r="B11" i="3"/>
  <c r="L42" i="3"/>
  <c r="H42" i="3"/>
  <c r="F46" i="3"/>
  <c r="D42" i="3"/>
  <c r="E37" i="3"/>
  <c r="G34" i="3"/>
  <c r="B24" i="3"/>
  <c r="H21" i="3"/>
  <c r="C16" i="3"/>
  <c r="J14" i="3"/>
  <c r="J9" i="3"/>
  <c r="J39" i="3"/>
  <c r="H43" i="3"/>
  <c r="F39" i="3"/>
  <c r="D43" i="3"/>
  <c r="L34" i="3"/>
  <c r="F23" i="3"/>
  <c r="L20" i="3"/>
  <c r="G16" i="3"/>
  <c r="F11" i="3"/>
  <c r="J40" i="3"/>
  <c r="G42" i="3"/>
  <c r="E45" i="3"/>
  <c r="C36" i="3"/>
  <c r="F30" i="3"/>
  <c r="F21" i="3"/>
  <c r="C17" i="3"/>
  <c r="F10" i="3"/>
  <c r="K5" i="3"/>
  <c r="J47" i="3"/>
  <c r="B41" i="3"/>
  <c r="D17" i="3"/>
  <c r="L13" i="3"/>
  <c r="F6" i="3"/>
  <c r="K42" i="3"/>
  <c r="H44" i="3"/>
  <c r="E47" i="3"/>
  <c r="C42" i="3"/>
  <c r="B44" i="3"/>
  <c r="J22" i="3"/>
  <c r="B14" i="3"/>
  <c r="H16" i="3"/>
  <c r="F7" i="3"/>
  <c r="L9" i="3"/>
  <c r="E18" i="3"/>
  <c r="K10" i="3"/>
  <c r="B19" i="3"/>
  <c r="G11" i="3"/>
  <c r="J21" i="3"/>
  <c r="E12" i="3"/>
  <c r="G24" i="3"/>
  <c r="L14" i="3"/>
  <c r="G28" i="3"/>
  <c r="B43" i="3"/>
  <c r="B35" i="3"/>
  <c r="L29" i="3"/>
  <c r="D29" i="3"/>
  <c r="E30" i="3"/>
  <c r="H31" i="3"/>
  <c r="J32" i="3"/>
  <c r="K33" i="3"/>
  <c r="C33" i="3"/>
  <c r="F34" i="3"/>
  <c r="H35" i="3"/>
  <c r="J36" i="3"/>
  <c r="L37" i="3"/>
  <c r="D37" i="3"/>
  <c r="F28" i="3"/>
  <c r="B42" i="3"/>
  <c r="B34" i="3"/>
  <c r="K29" i="3"/>
  <c r="C29" i="3"/>
  <c r="D30" i="3"/>
  <c r="G31" i="3"/>
  <c r="I32" i="3"/>
  <c r="J33" i="3"/>
  <c r="L33" i="3"/>
  <c r="E34" i="3"/>
  <c r="G35" i="3"/>
  <c r="I36" i="3"/>
  <c r="K37" i="3"/>
  <c r="C37" i="3"/>
  <c r="D28" i="3"/>
  <c r="B40" i="3"/>
  <c r="B32" i="3"/>
  <c r="I29" i="3"/>
  <c r="J30" i="3"/>
  <c r="L30" i="3"/>
  <c r="E31" i="3"/>
  <c r="K34" i="3"/>
  <c r="C34" i="3"/>
  <c r="E35" i="3"/>
  <c r="G36" i="3"/>
  <c r="I37" i="3"/>
  <c r="H33" i="3"/>
  <c r="F5" i="3"/>
  <c r="B10" i="3"/>
  <c r="K7" i="3"/>
  <c r="E8" i="3"/>
  <c r="I10" i="3"/>
  <c r="C11" i="3"/>
  <c r="G13" i="3"/>
  <c r="I14" i="3"/>
  <c r="C15" i="3"/>
  <c r="I17" i="3"/>
  <c r="D18" i="3"/>
  <c r="J20" i="3"/>
  <c r="E21" i="3"/>
  <c r="C23" i="3"/>
  <c r="K28" i="3"/>
  <c r="B31" i="3"/>
  <c r="I30" i="3"/>
  <c r="D31" i="3"/>
  <c r="L35" i="3"/>
  <c r="F36" i="3"/>
  <c r="H37" i="3"/>
  <c r="I6" i="3"/>
  <c r="C7" i="3"/>
  <c r="G9" i="3"/>
  <c r="K11" i="3"/>
  <c r="D12" i="3"/>
  <c r="K15" i="3"/>
  <c r="F16" i="3"/>
  <c r="L18" i="3"/>
  <c r="G19" i="3"/>
  <c r="B20" i="3"/>
  <c r="H22" i="3"/>
  <c r="K23" i="3"/>
  <c r="F24" i="3"/>
  <c r="C28" i="3"/>
  <c r="B39" i="3"/>
  <c r="H29" i="3"/>
  <c r="L31" i="3"/>
  <c r="F32" i="3"/>
  <c r="G33" i="3"/>
  <c r="J34" i="3"/>
  <c r="D35" i="3"/>
  <c r="E5" i="3"/>
  <c r="B9" i="3"/>
  <c r="H6" i="3"/>
  <c r="J7" i="3"/>
  <c r="L8" i="3"/>
  <c r="D8" i="3"/>
  <c r="F9" i="3"/>
  <c r="H10" i="3"/>
  <c r="J11" i="3"/>
  <c r="K12" i="3"/>
  <c r="C12" i="3"/>
  <c r="F13" i="3"/>
  <c r="H14" i="3"/>
  <c r="J15" i="3"/>
  <c r="B15" i="3"/>
  <c r="E16" i="3"/>
  <c r="H17" i="3"/>
  <c r="K18" i="3"/>
  <c r="C18" i="3"/>
  <c r="F19" i="3"/>
  <c r="I20" i="3"/>
  <c r="L21" i="3"/>
  <c r="D21" i="3"/>
  <c r="G22" i="3"/>
  <c r="J23" i="3"/>
  <c r="B23" i="3"/>
  <c r="E24" i="3"/>
  <c r="J28" i="3"/>
  <c r="B46" i="3"/>
  <c r="B38" i="3"/>
  <c r="B30" i="3"/>
  <c r="G29" i="3"/>
  <c r="H30" i="3"/>
  <c r="K31" i="3"/>
  <c r="C31" i="3"/>
  <c r="E32" i="3"/>
  <c r="F33" i="3"/>
  <c r="I34" i="3"/>
  <c r="K35" i="3"/>
  <c r="C35" i="3"/>
  <c r="E36" i="3"/>
  <c r="G37" i="3"/>
  <c r="G32" i="3"/>
  <c r="L5" i="3"/>
  <c r="D5" i="3"/>
  <c r="B8" i="3"/>
  <c r="G6" i="3"/>
  <c r="I7" i="3"/>
  <c r="K8" i="3"/>
  <c r="C8" i="3"/>
  <c r="E9" i="3"/>
  <c r="G10" i="3"/>
  <c r="I11" i="3"/>
  <c r="J12" i="3"/>
  <c r="L12" i="3"/>
  <c r="E13" i="3"/>
  <c r="G14" i="3"/>
  <c r="I15" i="3"/>
  <c r="L16" i="3"/>
  <c r="D16" i="3"/>
  <c r="G17" i="3"/>
  <c r="J18" i="3"/>
  <c r="B18" i="3"/>
  <c r="E19" i="3"/>
  <c r="H20" i="3"/>
  <c r="K21" i="3"/>
  <c r="C21" i="3"/>
  <c r="F22" i="3"/>
  <c r="I23" i="3"/>
  <c r="L24" i="3"/>
  <c r="D24" i="3"/>
  <c r="I28" i="3"/>
  <c r="B45" i="3"/>
  <c r="B37" i="3"/>
  <c r="B29" i="3"/>
  <c r="F29" i="3"/>
  <c r="G30" i="3"/>
  <c r="J31" i="3"/>
  <c r="L32" i="3"/>
  <c r="D32" i="3"/>
  <c r="E33" i="3"/>
  <c r="H34" i="3"/>
  <c r="J35" i="3"/>
  <c r="L36" i="3"/>
  <c r="D36" i="3"/>
  <c r="E17" i="1"/>
  <c r="E24" i="1"/>
  <c r="E23" i="1"/>
  <c r="E22" i="1"/>
  <c r="E21" i="1"/>
  <c r="E18" i="1"/>
  <c r="E7" i="1"/>
  <c r="L59" i="3" l="1"/>
  <c r="L67" i="3"/>
  <c r="K56" i="3"/>
  <c r="K64" i="3"/>
  <c r="J53" i="3"/>
  <c r="J61" i="3"/>
  <c r="J69" i="3"/>
  <c r="I58" i="3"/>
  <c r="I66" i="3"/>
  <c r="H54" i="3"/>
  <c r="H62" i="3"/>
  <c r="G52" i="3"/>
  <c r="G60" i="3"/>
  <c r="G68" i="3"/>
  <c r="F57" i="3"/>
  <c r="F65" i="3"/>
  <c r="D55" i="3"/>
  <c r="D63" i="3"/>
  <c r="E53" i="3"/>
  <c r="E61" i="3"/>
  <c r="E69" i="3"/>
  <c r="C66" i="3"/>
  <c r="C58" i="3"/>
  <c r="L51" i="3"/>
  <c r="D51" i="3"/>
  <c r="B54" i="3"/>
  <c r="B62" i="3"/>
  <c r="B70" i="3"/>
  <c r="K51" i="3"/>
  <c r="C51" i="3"/>
  <c r="B55" i="3"/>
  <c r="B63" i="3"/>
  <c r="J55" i="3"/>
  <c r="I52" i="3"/>
  <c r="I60" i="3"/>
  <c r="I68" i="3"/>
  <c r="H56" i="3"/>
  <c r="G54" i="3"/>
  <c r="G62" i="3"/>
  <c r="G70" i="3"/>
  <c r="F59" i="3"/>
  <c r="F67" i="3"/>
  <c r="D57" i="3"/>
  <c r="D65" i="3"/>
  <c r="E55" i="3"/>
  <c r="E63" i="3"/>
  <c r="L52" i="3"/>
  <c r="L60" i="3"/>
  <c r="L68" i="3"/>
  <c r="K57" i="3"/>
  <c r="K65" i="3"/>
  <c r="J54" i="3"/>
  <c r="J62" i="3"/>
  <c r="J70" i="3"/>
  <c r="I59" i="3"/>
  <c r="I67" i="3"/>
  <c r="H55" i="3"/>
  <c r="H63" i="3"/>
  <c r="G53" i="3"/>
  <c r="G61" i="3"/>
  <c r="G69" i="3"/>
  <c r="F58" i="3"/>
  <c r="F66" i="3"/>
  <c r="D56" i="3"/>
  <c r="D64" i="3"/>
  <c r="E54" i="3"/>
  <c r="E62" i="3"/>
  <c r="E70" i="3"/>
  <c r="C65" i="3"/>
  <c r="C57" i="3"/>
  <c r="L53" i="3"/>
  <c r="L61" i="3"/>
  <c r="L69" i="3"/>
  <c r="K58" i="3"/>
  <c r="K66" i="3"/>
  <c r="J63" i="3"/>
  <c r="L54" i="3"/>
  <c r="L62" i="3"/>
  <c r="L70" i="3"/>
  <c r="K59" i="3"/>
  <c r="K67" i="3"/>
  <c r="J56" i="3"/>
  <c r="J64" i="3"/>
  <c r="I53" i="3"/>
  <c r="I61" i="3"/>
  <c r="I69" i="3"/>
  <c r="H57" i="3"/>
  <c r="H65" i="3"/>
  <c r="G55" i="3"/>
  <c r="G63" i="3"/>
  <c r="F52" i="3"/>
  <c r="F60" i="3"/>
  <c r="F68" i="3"/>
  <c r="D58" i="3"/>
  <c r="D66" i="3"/>
  <c r="E56" i="3"/>
  <c r="E64" i="3"/>
  <c r="E52" i="3"/>
  <c r="C63" i="3"/>
  <c r="C55" i="3"/>
  <c r="I51" i="3"/>
  <c r="B57" i="3"/>
  <c r="B65" i="3"/>
  <c r="I64" i="3"/>
  <c r="D53" i="3"/>
  <c r="E67" i="3"/>
  <c r="C52" i="3"/>
  <c r="B60" i="3"/>
  <c r="L66" i="3"/>
  <c r="F64" i="3"/>
  <c r="C59" i="3"/>
  <c r="B53" i="3"/>
  <c r="L55" i="3"/>
  <c r="L63" i="3"/>
  <c r="K52" i="3"/>
  <c r="K60" i="3"/>
  <c r="K68" i="3"/>
  <c r="J57" i="3"/>
  <c r="J65" i="3"/>
  <c r="I54" i="3"/>
  <c r="I62" i="3"/>
  <c r="I70" i="3"/>
  <c r="H58" i="3"/>
  <c r="H66" i="3"/>
  <c r="G56" i="3"/>
  <c r="G64" i="3"/>
  <c r="F53" i="3"/>
  <c r="F61" i="3"/>
  <c r="F69" i="3"/>
  <c r="D59" i="3"/>
  <c r="D67" i="3"/>
  <c r="E57" i="3"/>
  <c r="E65" i="3"/>
  <c r="C70" i="3"/>
  <c r="C62" i="3"/>
  <c r="C54" i="3"/>
  <c r="H51" i="3"/>
  <c r="B58" i="3"/>
  <c r="B66" i="3"/>
  <c r="L64" i="3"/>
  <c r="K53" i="3"/>
  <c r="K61" i="3"/>
  <c r="K69" i="3"/>
  <c r="J58" i="3"/>
  <c r="J66" i="3"/>
  <c r="I55" i="3"/>
  <c r="I63" i="3"/>
  <c r="H70" i="3"/>
  <c r="H59" i="3"/>
  <c r="H67" i="3"/>
  <c r="G57" i="3"/>
  <c r="G65" i="3"/>
  <c r="F54" i="3"/>
  <c r="F62" i="3"/>
  <c r="F70" i="3"/>
  <c r="D60" i="3"/>
  <c r="D68" i="3"/>
  <c r="E58" i="3"/>
  <c r="E66" i="3"/>
  <c r="C69" i="3"/>
  <c r="C61" i="3"/>
  <c r="C53" i="3"/>
  <c r="G51" i="3"/>
  <c r="B59" i="3"/>
  <c r="L65" i="3"/>
  <c r="K54" i="3"/>
  <c r="K62" i="3"/>
  <c r="K70" i="3"/>
  <c r="J59" i="3"/>
  <c r="J67" i="3"/>
  <c r="H52" i="3"/>
  <c r="H60" i="3"/>
  <c r="H68" i="3"/>
  <c r="G58" i="3"/>
  <c r="G66" i="3"/>
  <c r="F55" i="3"/>
  <c r="F63" i="3"/>
  <c r="D61" i="3"/>
  <c r="E59" i="3"/>
  <c r="C68" i="3"/>
  <c r="F51" i="3"/>
  <c r="B68" i="3"/>
  <c r="K55" i="3"/>
  <c r="J52" i="3"/>
  <c r="J60" i="3"/>
  <c r="J68" i="3"/>
  <c r="I57" i="3"/>
  <c r="I65" i="3"/>
  <c r="H53" i="3"/>
  <c r="H69" i="3"/>
  <c r="G59" i="3"/>
  <c r="F56" i="3"/>
  <c r="D62" i="3"/>
  <c r="E60" i="3"/>
  <c r="C67" i="3"/>
  <c r="E51" i="3"/>
  <c r="B61" i="3"/>
  <c r="L56" i="3"/>
  <c r="B67" i="3"/>
  <c r="I56" i="3"/>
  <c r="D69" i="3"/>
  <c r="C60" i="3"/>
  <c r="B52" i="3"/>
  <c r="K63" i="3"/>
  <c r="H61" i="3"/>
  <c r="G67" i="3"/>
  <c r="D54" i="3"/>
  <c r="D70" i="3"/>
  <c r="E68" i="3"/>
  <c r="B51" i="3"/>
  <c r="B69" i="3"/>
  <c r="L57" i="3"/>
  <c r="L58" i="3"/>
  <c r="H64" i="3"/>
  <c r="D52" i="3"/>
  <c r="B56" i="3"/>
  <c r="C64" i="3"/>
  <c r="B64" i="3"/>
  <c r="C56" i="3"/>
  <c r="J51" i="3"/>
  <c r="E19" i="1"/>
  <c r="E20" i="1"/>
  <c r="E11" i="1"/>
  <c r="E9" i="1" l="1"/>
  <c r="E13" i="1" s="1"/>
  <c r="E10" i="1" l="1"/>
  <c r="E12" i="1"/>
</calcChain>
</file>

<file path=xl/sharedStrings.xml><?xml version="1.0" encoding="utf-8"?>
<sst xmlns="http://schemas.openxmlformats.org/spreadsheetml/2006/main" count="45" uniqueCount="43">
  <si>
    <t>Address</t>
  </si>
  <si>
    <t>Example</t>
  </si>
  <si>
    <t>Link</t>
  </si>
  <si>
    <t>Last updated: 03/01/2025</t>
  </si>
  <si>
    <t>Purchase costs</t>
  </si>
  <si>
    <t>Key metrics</t>
  </si>
  <si>
    <t>Purchase price</t>
  </si>
  <si>
    <t>Cash invested</t>
  </si>
  <si>
    <t>Stamp duty</t>
  </si>
  <si>
    <t>Mortgage amount</t>
  </si>
  <si>
    <t>Refurb</t>
  </si>
  <si>
    <t>Annual cashflow</t>
  </si>
  <si>
    <t>Fees</t>
  </si>
  <si>
    <t>Monthly cashflow</t>
  </si>
  <si>
    <t>Furnishing</t>
  </si>
  <si>
    <t>Gross yield</t>
  </si>
  <si>
    <t>Net yield</t>
  </si>
  <si>
    <t>ROI</t>
  </si>
  <si>
    <t>Running costs</t>
  </si>
  <si>
    <t>Monthly cashflow breakdown</t>
  </si>
  <si>
    <t>Ground rent and service charge (per month)</t>
  </si>
  <si>
    <t>Insurance (per month)</t>
  </si>
  <si>
    <t>Total monthly rent</t>
  </si>
  <si>
    <t>Bills per unit per month (if included)</t>
  </si>
  <si>
    <t>Mortgage payment</t>
  </si>
  <si>
    <t>Other</t>
  </si>
  <si>
    <t>Management fee</t>
  </si>
  <si>
    <t>Repairs allowance</t>
  </si>
  <si>
    <t>Rental income</t>
  </si>
  <si>
    <t>Service charge and ground rent</t>
  </si>
  <si>
    <t>Insurance</t>
  </si>
  <si>
    <t>Lettable units</t>
  </si>
  <si>
    <t>Bills</t>
  </si>
  <si>
    <t>Monthly rent per unit</t>
  </si>
  <si>
    <t>Assumptions</t>
  </si>
  <si>
    <t>LTV</t>
  </si>
  <si>
    <t>Interest rate</t>
  </si>
  <si>
    <t>Management %</t>
  </si>
  <si>
    <t>Repairs %</t>
  </si>
  <si>
    <t>Voids (weeks)</t>
  </si>
  <si>
    <t>Property value</t>
  </si>
  <si>
    <t>Your equity</t>
  </si>
  <si>
    <t>Return On Investment (annualised)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</si>
</sst>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[$£-809]#,##0.00"/>
    <numFmt numFmtId="166" formatCode="_(&quot;£&quot;* #,##0_);_(&quot;£&quot;* \(#,##0\);_(&quot;£&quot;* &quot;-&quot;??_);_(@_)"/>
  </numFmts>
  <fonts count="9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1"/>
      <color rgb="FF212121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165" fontId="1" fillId="2" borderId="0" xfId="0" applyNumberFormat="1" applyFont="1" applyFill="1"/>
    <xf numFmtId="165" fontId="2" fillId="0" borderId="0" xfId="0" applyNumberFormat="1" applyFont="1"/>
    <xf numFmtId="165" fontId="2" fillId="2" borderId="0" xfId="0" applyNumberFormat="1" applyFont="1" applyFill="1"/>
    <xf numFmtId="165" fontId="1" fillId="3" borderId="0" xfId="0" applyNumberFormat="1" applyFont="1" applyFill="1"/>
    <xf numFmtId="10" fontId="2" fillId="0" borderId="0" xfId="0" applyNumberFormat="1" applyFont="1"/>
    <xf numFmtId="10" fontId="1" fillId="3" borderId="0" xfId="0" applyNumberFormat="1" applyFont="1" applyFill="1"/>
    <xf numFmtId="0" fontId="5" fillId="4" borderId="0" xfId="0" applyFont="1" applyFill="1"/>
    <xf numFmtId="0" fontId="2" fillId="2" borderId="0" xfId="0" applyFont="1" applyFill="1"/>
    <xf numFmtId="10" fontId="2" fillId="2" borderId="0" xfId="0" applyNumberFormat="1" applyFont="1" applyFill="1"/>
    <xf numFmtId="0" fontId="4" fillId="0" borderId="0" xfId="0" applyFont="1"/>
    <xf numFmtId="0" fontId="6" fillId="0" borderId="0" xfId="0" applyFont="1"/>
    <xf numFmtId="9" fontId="0" fillId="0" borderId="0" xfId="2" applyFont="1"/>
    <xf numFmtId="165" fontId="0" fillId="0" borderId="0" xfId="0" applyNumberFormat="1"/>
    <xf numFmtId="164" fontId="0" fillId="0" borderId="0" xfId="1" applyFont="1"/>
    <xf numFmtId="0" fontId="8" fillId="5" borderId="0" xfId="0" applyFont="1" applyFill="1"/>
    <xf numFmtId="166" fontId="0" fillId="0" borderId="0" xfId="1" applyNumberFormat="1" applyFont="1"/>
    <xf numFmtId="9" fontId="8" fillId="0" borderId="0" xfId="2" applyFont="1"/>
    <xf numFmtId="9" fontId="8" fillId="0" borderId="2" xfId="2" applyFont="1" applyBorder="1"/>
    <xf numFmtId="10" fontId="0" fillId="0" borderId="0" xfId="2" applyNumberFormat="1" applyFont="1"/>
    <xf numFmtId="0" fontId="3" fillId="2" borderId="0" xfId="0" applyFont="1" applyFill="1" applyAlignment="1"/>
    <xf numFmtId="0" fontId="0" fillId="0" borderId="0" xfId="0" applyAlignment="1"/>
    <xf numFmtId="165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E52"/>
  <sheetViews>
    <sheetView tabSelected="1" zoomScale="125" workbookViewId="0">
      <selection activeCell="A4" sqref="A4"/>
    </sheetView>
  </sheetViews>
  <sheetFormatPr defaultColWidth="14.42578125" defaultRowHeight="15.75" customHeight="1"/>
  <cols>
    <col min="1" max="1" width="41.28515625" customWidth="1"/>
    <col min="2" max="2" width="52.7109375" customWidth="1"/>
    <col min="4" max="4" width="29.7109375" customWidth="1"/>
  </cols>
  <sheetData>
    <row r="1" spans="1:5" ht="15.75" customHeight="1">
      <c r="A1" s="1" t="s">
        <v>0</v>
      </c>
      <c r="B1" s="2" t="s">
        <v>1</v>
      </c>
    </row>
    <row r="2" spans="1:5" ht="15.75" customHeight="1">
      <c r="A2" s="1" t="s">
        <v>2</v>
      </c>
      <c r="B2" s="24"/>
      <c r="C2" s="25"/>
      <c r="D2" s="25"/>
      <c r="E2" s="25"/>
    </row>
    <row r="3" spans="1:5" ht="15.75" customHeight="1">
      <c r="A3" s="14" t="s">
        <v>3</v>
      </c>
      <c r="B3" s="2"/>
      <c r="C3" s="2"/>
    </row>
    <row r="4" spans="1:5" ht="15.75" customHeight="1">
      <c r="A4" s="14"/>
      <c r="B4" s="2"/>
      <c r="C4" s="2"/>
    </row>
    <row r="5" spans="1:5" ht="15.75" customHeight="1">
      <c r="A5" s="3" t="s">
        <v>4</v>
      </c>
      <c r="B5" s="4"/>
      <c r="D5" s="3" t="s">
        <v>5</v>
      </c>
      <c r="E5" s="4"/>
    </row>
    <row r="6" spans="1:5" ht="15.75" customHeight="1">
      <c r="A6" s="1"/>
    </row>
    <row r="7" spans="1:5" ht="15.75" customHeight="1">
      <c r="A7" s="2" t="s">
        <v>6</v>
      </c>
      <c r="B7" s="5">
        <v>250000</v>
      </c>
      <c r="D7" s="2" t="s">
        <v>7</v>
      </c>
      <c r="E7" s="6">
        <f>SUM((B7*(1-B28))+B9+B8+B10+B11)</f>
        <v>81000</v>
      </c>
    </row>
    <row r="8" spans="1:5" ht="15.75" customHeight="1">
      <c r="A8" s="2" t="s">
        <v>8</v>
      </c>
      <c r="B8" s="6">
        <f>(IF(B7&lt;40000, (B7*0), IF(B7&lt;250000, (B7*0.05), IF(B7&lt;925000, (((B7-250000)*0.1)+12500), IF(B7&lt;1500000, (((B7-925000)*0.15)+80000), IF(B7&gt;=1500001, (((B7-1500000)*0.17)+166250)))))))</f>
        <v>12500</v>
      </c>
      <c r="D8" s="14" t="s">
        <v>9</v>
      </c>
      <c r="E8" s="17">
        <f>B7*B28</f>
        <v>187500</v>
      </c>
    </row>
    <row r="9" spans="1:5" ht="15.75" customHeight="1">
      <c r="A9" s="2" t="s">
        <v>10</v>
      </c>
      <c r="B9" s="7">
        <v>3000</v>
      </c>
      <c r="D9" s="2" t="s">
        <v>11</v>
      </c>
      <c r="E9" s="6">
        <f>SUM((((B23*B24)/4.333333)*(52-B32))-((E18+E19+E20+E21+E22+E23+E24)*12))</f>
        <v>1760.6549112426874</v>
      </c>
    </row>
    <row r="10" spans="1:5" ht="15.75" customHeight="1">
      <c r="A10" s="2" t="s">
        <v>12</v>
      </c>
      <c r="B10" s="7">
        <v>2000</v>
      </c>
      <c r="D10" s="2" t="s">
        <v>13</v>
      </c>
      <c r="E10" s="8">
        <f>E9/12</f>
        <v>146.72124260355727</v>
      </c>
    </row>
    <row r="11" spans="1:5" ht="15.75" customHeight="1">
      <c r="A11" s="2" t="s">
        <v>14</v>
      </c>
      <c r="B11" s="7">
        <v>1000</v>
      </c>
      <c r="D11" s="2" t="s">
        <v>15</v>
      </c>
      <c r="E11" s="9">
        <f>IFERROR((SUM(E17*12)/B7),0)</f>
        <v>5.7599999999999998E-2</v>
      </c>
    </row>
    <row r="12" spans="1:5" ht="15.75" customHeight="1">
      <c r="D12" s="2" t="s">
        <v>16</v>
      </c>
      <c r="E12" s="9">
        <f>IFERROR((SUM(E9/B7)),0)</f>
        <v>7.0426196449707495E-3</v>
      </c>
    </row>
    <row r="13" spans="1:5" ht="15.75" customHeight="1">
      <c r="A13" s="1"/>
      <c r="D13" s="2" t="s">
        <v>17</v>
      </c>
      <c r="E13" s="10">
        <f>IFERROR((E9/E7),0)</f>
        <v>2.173648038571219E-2</v>
      </c>
    </row>
    <row r="14" spans="1:5" ht="15.75" customHeight="1">
      <c r="A14" s="3" t="s">
        <v>18</v>
      </c>
      <c r="B14" s="4"/>
      <c r="D14" s="11"/>
    </row>
    <row r="15" spans="1:5" ht="15.75" customHeight="1">
      <c r="D15" s="3" t="s">
        <v>19</v>
      </c>
      <c r="E15" s="4"/>
    </row>
    <row r="16" spans="1:5" ht="15.75" customHeight="1">
      <c r="A16" s="2" t="s">
        <v>20</v>
      </c>
      <c r="B16" s="7">
        <v>100</v>
      </c>
    </row>
    <row r="17" spans="1:5" ht="15.75" customHeight="1">
      <c r="A17" s="2" t="s">
        <v>21</v>
      </c>
      <c r="B17" s="7">
        <v>0</v>
      </c>
      <c r="D17" s="2" t="s">
        <v>22</v>
      </c>
      <c r="E17" s="6">
        <f>SUM(B23*B24)</f>
        <v>1200</v>
      </c>
    </row>
    <row r="18" spans="1:5" ht="15.75" customHeight="1">
      <c r="A18" s="2" t="s">
        <v>23</v>
      </c>
      <c r="B18" s="7">
        <v>0</v>
      </c>
      <c r="D18" s="2" t="s">
        <v>24</v>
      </c>
      <c r="E18" s="6">
        <f>SUM((B7*B28)*B29)/12</f>
        <v>703.125</v>
      </c>
    </row>
    <row r="19" spans="1:5" ht="15.75" customHeight="1">
      <c r="A19" s="2" t="s">
        <v>25</v>
      </c>
      <c r="B19" s="7">
        <v>0</v>
      </c>
      <c r="D19" s="2" t="s">
        <v>26</v>
      </c>
      <c r="E19" s="6">
        <f>E17*B30</f>
        <v>144</v>
      </c>
    </row>
    <row r="20" spans="1:5" ht="15.75" customHeight="1">
      <c r="D20" s="2" t="s">
        <v>27</v>
      </c>
      <c r="E20" s="6">
        <f>E17*B31</f>
        <v>60</v>
      </c>
    </row>
    <row r="21" spans="1:5" ht="15.75" customHeight="1">
      <c r="A21" s="3" t="s">
        <v>28</v>
      </c>
      <c r="B21" s="4"/>
      <c r="D21" s="2" t="s">
        <v>29</v>
      </c>
      <c r="E21" s="6">
        <f>B16</f>
        <v>100</v>
      </c>
    </row>
    <row r="22" spans="1:5" ht="15.75" customHeight="1">
      <c r="D22" s="2" t="s">
        <v>30</v>
      </c>
      <c r="E22" s="6">
        <f>B17</f>
        <v>0</v>
      </c>
    </row>
    <row r="23" spans="1:5" ht="15.75" customHeight="1">
      <c r="A23" s="2" t="s">
        <v>31</v>
      </c>
      <c r="B23" s="12">
        <v>1</v>
      </c>
      <c r="D23" s="2" t="s">
        <v>32</v>
      </c>
      <c r="E23" s="6">
        <f>SUM(B18*B23)</f>
        <v>0</v>
      </c>
    </row>
    <row r="24" spans="1:5" ht="15.75" customHeight="1">
      <c r="A24" s="2" t="s">
        <v>33</v>
      </c>
      <c r="B24" s="5">
        <v>1200</v>
      </c>
      <c r="D24" s="2" t="s">
        <v>25</v>
      </c>
      <c r="E24" s="6">
        <f>B19</f>
        <v>0</v>
      </c>
    </row>
    <row r="26" spans="1:5" ht="15.75" customHeight="1">
      <c r="A26" s="3" t="s">
        <v>34</v>
      </c>
      <c r="B26" s="4"/>
    </row>
    <row r="28" spans="1:5" ht="15.75" customHeight="1">
      <c r="A28" s="2" t="s">
        <v>35</v>
      </c>
      <c r="B28" s="13">
        <v>0.75</v>
      </c>
      <c r="D28" s="1"/>
      <c r="E28" s="2"/>
    </row>
    <row r="29" spans="1:5" ht="15.75" customHeight="1">
      <c r="A29" s="2" t="s">
        <v>36</v>
      </c>
      <c r="B29" s="13">
        <v>4.4999999999999998E-2</v>
      </c>
    </row>
    <row r="30" spans="1:5" ht="15.75" customHeight="1">
      <c r="A30" s="2" t="s">
        <v>37</v>
      </c>
      <c r="B30" s="13">
        <v>0.12</v>
      </c>
      <c r="D30" s="2"/>
      <c r="E30" s="6"/>
    </row>
    <row r="31" spans="1:5" ht="15.75" customHeight="1">
      <c r="A31" s="2" t="s">
        <v>38</v>
      </c>
      <c r="B31" s="13">
        <v>0.05</v>
      </c>
      <c r="D31" s="2"/>
      <c r="E31" s="9"/>
    </row>
    <row r="32" spans="1:5" ht="15.75" customHeight="1">
      <c r="A32" s="2" t="s">
        <v>39</v>
      </c>
      <c r="B32" s="12">
        <v>2</v>
      </c>
      <c r="D32" s="2"/>
      <c r="E32" s="6"/>
    </row>
    <row r="34" spans="1:5" ht="15.75" customHeight="1">
      <c r="A34" s="2"/>
      <c r="D34" s="15"/>
      <c r="E34" s="2"/>
    </row>
    <row r="35" spans="1:5" ht="15.75" customHeight="1">
      <c r="D35" s="2"/>
      <c r="E35" s="2"/>
    </row>
    <row r="36" spans="1:5" ht="15.75" customHeight="1">
      <c r="D36" s="2"/>
      <c r="E36" s="26"/>
    </row>
    <row r="37" spans="1:5" ht="15.75" customHeight="1">
      <c r="D37" s="2"/>
      <c r="E37" s="27"/>
    </row>
    <row r="38" spans="1:5" ht="12.95">
      <c r="D38" s="2"/>
      <c r="E38" s="26"/>
    </row>
    <row r="39" spans="1:5" ht="12.95">
      <c r="D39" s="2"/>
      <c r="E39" s="26"/>
    </row>
    <row r="40" spans="1:5" ht="12.95">
      <c r="D40" s="2"/>
      <c r="E40" s="27"/>
    </row>
    <row r="41" spans="1:5" ht="12.95">
      <c r="D41" s="2"/>
      <c r="E41" s="27"/>
    </row>
    <row r="42" spans="1:5" ht="12.95">
      <c r="D42" s="2"/>
    </row>
    <row r="43" spans="1:5" ht="12.95">
      <c r="D43" s="2"/>
    </row>
    <row r="52" spans="1:1" ht="15.75" customHeight="1">
      <c r="A52" s="14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580C-356B-9241-BE72-F1500A335B3F}">
  <dimension ref="A2:L70"/>
  <sheetViews>
    <sheetView topLeftCell="A38" workbookViewId="0">
      <selection activeCell="A51" sqref="A51"/>
    </sheetView>
  </sheetViews>
  <sheetFormatPr defaultColWidth="11.42578125" defaultRowHeight="12.95"/>
  <cols>
    <col min="1" max="1" width="13.7109375" customWidth="1"/>
    <col min="2" max="2" width="15.140625" customWidth="1"/>
    <col min="3" max="3" width="14" customWidth="1"/>
    <col min="4" max="4" width="13.28515625" customWidth="1"/>
    <col min="5" max="9" width="12.42578125" bestFit="1" customWidth="1"/>
    <col min="10" max="12" width="13.85546875" bestFit="1" customWidth="1"/>
  </cols>
  <sheetData>
    <row r="2" spans="1:12">
      <c r="A2" s="14" t="s">
        <v>6</v>
      </c>
      <c r="B2" s="18">
        <f>Income!B7</f>
        <v>250000</v>
      </c>
    </row>
    <row r="3" spans="1:12" s="19" customFormat="1">
      <c r="A3" s="19" t="s">
        <v>40</v>
      </c>
    </row>
    <row r="4" spans="1:12" s="16" customFormat="1">
      <c r="A4" s="22"/>
      <c r="B4" s="22">
        <v>0</v>
      </c>
      <c r="C4" s="22">
        <v>0.01</v>
      </c>
      <c r="D4" s="22">
        <v>0.02</v>
      </c>
      <c r="E4" s="22">
        <v>0.03</v>
      </c>
      <c r="F4" s="22">
        <v>0.04</v>
      </c>
      <c r="G4" s="22">
        <v>0.05</v>
      </c>
      <c r="H4" s="22">
        <v>0.06</v>
      </c>
      <c r="I4" s="22">
        <v>7.0000000000000007E-2</v>
      </c>
      <c r="J4" s="22">
        <v>0.08</v>
      </c>
      <c r="K4" s="22">
        <v>0.09</v>
      </c>
      <c r="L4" s="22">
        <v>0.1</v>
      </c>
    </row>
    <row r="5" spans="1:12">
      <c r="A5">
        <v>1</v>
      </c>
      <c r="B5" s="20">
        <f>(($B$2*(1+B$4)^$A5))</f>
        <v>250000</v>
      </c>
      <c r="C5" s="20">
        <f t="shared" ref="C5:L5" si="0">(($B$2*(1+C$4)^$A5))</f>
        <v>252500</v>
      </c>
      <c r="D5" s="20">
        <f t="shared" si="0"/>
        <v>255000</v>
      </c>
      <c r="E5" s="20">
        <f t="shared" si="0"/>
        <v>257500</v>
      </c>
      <c r="F5" s="20">
        <f t="shared" si="0"/>
        <v>260000</v>
      </c>
      <c r="G5" s="20">
        <f t="shared" si="0"/>
        <v>262500</v>
      </c>
      <c r="H5" s="20">
        <f t="shared" si="0"/>
        <v>265000</v>
      </c>
      <c r="I5" s="20">
        <f t="shared" si="0"/>
        <v>267500</v>
      </c>
      <c r="J5" s="20">
        <f t="shared" si="0"/>
        <v>270000</v>
      </c>
      <c r="K5" s="20">
        <f t="shared" si="0"/>
        <v>272500</v>
      </c>
      <c r="L5" s="20">
        <f t="shared" si="0"/>
        <v>275000</v>
      </c>
    </row>
    <row r="6" spans="1:12">
      <c r="A6">
        <v>2</v>
      </c>
      <c r="B6" s="20">
        <f t="shared" ref="B6:L24" si="1">(($B$2*(1+B$4)^$A6))</f>
        <v>250000</v>
      </c>
      <c r="C6" s="20">
        <f t="shared" si="1"/>
        <v>255025</v>
      </c>
      <c r="D6" s="20">
        <f t="shared" si="1"/>
        <v>260100</v>
      </c>
      <c r="E6" s="20">
        <f t="shared" si="1"/>
        <v>265225</v>
      </c>
      <c r="F6" s="20">
        <f t="shared" si="1"/>
        <v>270400.00000000006</v>
      </c>
      <c r="G6" s="20">
        <f t="shared" si="1"/>
        <v>275625</v>
      </c>
      <c r="H6" s="20">
        <f t="shared" si="1"/>
        <v>280900.00000000006</v>
      </c>
      <c r="I6" s="20">
        <f t="shared" si="1"/>
        <v>286225</v>
      </c>
      <c r="J6" s="20">
        <f t="shared" si="1"/>
        <v>291600</v>
      </c>
      <c r="K6" s="20">
        <f t="shared" si="1"/>
        <v>297025.00000000006</v>
      </c>
      <c r="L6" s="20">
        <f t="shared" si="1"/>
        <v>302500.00000000006</v>
      </c>
    </row>
    <row r="7" spans="1:12">
      <c r="A7">
        <v>3</v>
      </c>
      <c r="B7" s="20">
        <f t="shared" si="1"/>
        <v>250000</v>
      </c>
      <c r="C7" s="20">
        <f t="shared" si="1"/>
        <v>257575.24999999997</v>
      </c>
      <c r="D7" s="20">
        <f t="shared" si="1"/>
        <v>265302</v>
      </c>
      <c r="E7" s="20">
        <f t="shared" si="1"/>
        <v>273181.75</v>
      </c>
      <c r="F7" s="20">
        <f t="shared" si="1"/>
        <v>281216</v>
      </c>
      <c r="G7" s="20">
        <f t="shared" si="1"/>
        <v>289406.25000000006</v>
      </c>
      <c r="H7" s="20">
        <f t="shared" si="1"/>
        <v>297754.00000000006</v>
      </c>
      <c r="I7" s="20">
        <f t="shared" si="1"/>
        <v>306260.75</v>
      </c>
      <c r="J7" s="20">
        <f t="shared" si="1"/>
        <v>314928.00000000006</v>
      </c>
      <c r="K7" s="20">
        <f t="shared" si="1"/>
        <v>323757.25000000006</v>
      </c>
      <c r="L7" s="20">
        <f t="shared" si="1"/>
        <v>332750.00000000012</v>
      </c>
    </row>
    <row r="8" spans="1:12">
      <c r="A8">
        <v>4</v>
      </c>
      <c r="B8" s="20">
        <f t="shared" si="1"/>
        <v>250000</v>
      </c>
      <c r="C8" s="20">
        <f t="shared" si="1"/>
        <v>260151.0025</v>
      </c>
      <c r="D8" s="20">
        <f t="shared" si="1"/>
        <v>270608.03999999998</v>
      </c>
      <c r="E8" s="20">
        <f t="shared" si="1"/>
        <v>281377.20249999996</v>
      </c>
      <c r="F8" s="20">
        <f t="shared" si="1"/>
        <v>292464.64000000007</v>
      </c>
      <c r="G8" s="20">
        <f t="shared" si="1"/>
        <v>303876.5625</v>
      </c>
      <c r="H8" s="20">
        <f t="shared" si="1"/>
        <v>315619.24000000011</v>
      </c>
      <c r="I8" s="20">
        <f t="shared" si="1"/>
        <v>327699.0025</v>
      </c>
      <c r="J8" s="20">
        <f t="shared" si="1"/>
        <v>340122.24000000005</v>
      </c>
      <c r="K8" s="20">
        <f t="shared" si="1"/>
        <v>352895.40250000008</v>
      </c>
      <c r="L8" s="20">
        <f t="shared" si="1"/>
        <v>366025.00000000012</v>
      </c>
    </row>
    <row r="9" spans="1:12">
      <c r="A9">
        <v>5</v>
      </c>
      <c r="B9" s="20">
        <f t="shared" si="1"/>
        <v>250000</v>
      </c>
      <c r="C9" s="20">
        <f t="shared" si="1"/>
        <v>262752.51252499997</v>
      </c>
      <c r="D9" s="20">
        <f t="shared" si="1"/>
        <v>276020.20079999999</v>
      </c>
      <c r="E9" s="20">
        <f t="shared" si="1"/>
        <v>289818.51857499994</v>
      </c>
      <c r="F9" s="20">
        <f t="shared" si="1"/>
        <v>304163.22560000006</v>
      </c>
      <c r="G9" s="20">
        <f t="shared" si="1"/>
        <v>319070.39062500006</v>
      </c>
      <c r="H9" s="20">
        <f t="shared" si="1"/>
        <v>334556.39440000011</v>
      </c>
      <c r="I9" s="20">
        <f t="shared" si="1"/>
        <v>350637.93267500005</v>
      </c>
      <c r="J9" s="20">
        <f t="shared" si="1"/>
        <v>367332.0192000001</v>
      </c>
      <c r="K9" s="20">
        <f t="shared" si="1"/>
        <v>384655.98872500012</v>
      </c>
      <c r="L9" s="20">
        <f t="shared" si="1"/>
        <v>402627.50000000012</v>
      </c>
    </row>
    <row r="10" spans="1:12">
      <c r="A10">
        <v>6</v>
      </c>
      <c r="B10" s="20">
        <f t="shared" si="1"/>
        <v>250000</v>
      </c>
      <c r="C10" s="20">
        <f t="shared" si="1"/>
        <v>265380.03765025001</v>
      </c>
      <c r="D10" s="20">
        <f t="shared" si="1"/>
        <v>281540.60481600004</v>
      </c>
      <c r="E10" s="20">
        <f t="shared" si="1"/>
        <v>298513.07413224998</v>
      </c>
      <c r="F10" s="20">
        <f t="shared" si="1"/>
        <v>316329.75462400011</v>
      </c>
      <c r="G10" s="20">
        <f t="shared" si="1"/>
        <v>335023.91015625</v>
      </c>
      <c r="H10" s="20">
        <f t="shared" si="1"/>
        <v>354629.77806400013</v>
      </c>
      <c r="I10" s="20">
        <f t="shared" si="1"/>
        <v>375182.58796224999</v>
      </c>
      <c r="J10" s="20">
        <f t="shared" si="1"/>
        <v>396718.58073600015</v>
      </c>
      <c r="K10" s="20">
        <f t="shared" si="1"/>
        <v>419275.02771025017</v>
      </c>
      <c r="L10" s="20">
        <f t="shared" si="1"/>
        <v>442890.25000000023</v>
      </c>
    </row>
    <row r="11" spans="1:12">
      <c r="A11">
        <v>7</v>
      </c>
      <c r="B11" s="20">
        <f t="shared" si="1"/>
        <v>250000</v>
      </c>
      <c r="C11" s="20">
        <f t="shared" si="1"/>
        <v>268033.83802675246</v>
      </c>
      <c r="D11" s="20">
        <f t="shared" si="1"/>
        <v>287171.41691231995</v>
      </c>
      <c r="E11" s="20">
        <f t="shared" si="1"/>
        <v>307468.46635621751</v>
      </c>
      <c r="F11" s="20">
        <f t="shared" si="1"/>
        <v>328982.94480896008</v>
      </c>
      <c r="G11" s="20">
        <f t="shared" si="1"/>
        <v>351775.10566406255</v>
      </c>
      <c r="H11" s="20">
        <f t="shared" si="1"/>
        <v>375907.56474784022</v>
      </c>
      <c r="I11" s="20">
        <f t="shared" si="1"/>
        <v>401445.36911960755</v>
      </c>
      <c r="J11" s="20">
        <f t="shared" si="1"/>
        <v>428456.06719488016</v>
      </c>
      <c r="K11" s="20">
        <f t="shared" si="1"/>
        <v>457009.78020417265</v>
      </c>
      <c r="L11" s="20">
        <f t="shared" si="1"/>
        <v>487179.27500000031</v>
      </c>
    </row>
    <row r="12" spans="1:12">
      <c r="A12">
        <v>8</v>
      </c>
      <c r="B12" s="20">
        <f t="shared" si="1"/>
        <v>250000</v>
      </c>
      <c r="C12" s="20">
        <f t="shared" si="1"/>
        <v>270714.17640702007</v>
      </c>
      <c r="D12" s="20">
        <f t="shared" si="1"/>
        <v>292914.84525056637</v>
      </c>
      <c r="E12" s="20">
        <f t="shared" si="1"/>
        <v>316692.520346904</v>
      </c>
      <c r="F12" s="20">
        <f t="shared" si="1"/>
        <v>342142.26260131854</v>
      </c>
      <c r="G12" s="20">
        <f t="shared" si="1"/>
        <v>369363.86094726564</v>
      </c>
      <c r="H12" s="20">
        <f t="shared" si="1"/>
        <v>398462.01863271056</v>
      </c>
      <c r="I12" s="20">
        <f t="shared" si="1"/>
        <v>429546.54495798005</v>
      </c>
      <c r="J12" s="20">
        <f t="shared" si="1"/>
        <v>462732.55257047055</v>
      </c>
      <c r="K12" s="20">
        <f t="shared" si="1"/>
        <v>498140.66042254824</v>
      </c>
      <c r="L12" s="20">
        <f t="shared" si="1"/>
        <v>535897.20250000025</v>
      </c>
    </row>
    <row r="13" spans="1:12">
      <c r="A13">
        <v>9</v>
      </c>
      <c r="B13" s="20">
        <f t="shared" si="1"/>
        <v>250000</v>
      </c>
      <c r="C13" s="20">
        <f t="shared" si="1"/>
        <v>273421.31817109027</v>
      </c>
      <c r="D13" s="20">
        <f t="shared" si="1"/>
        <v>298773.14215557772</v>
      </c>
      <c r="E13" s="20">
        <f t="shared" si="1"/>
        <v>326193.29595731111</v>
      </c>
      <c r="F13" s="20">
        <f t="shared" si="1"/>
        <v>355827.95310537127</v>
      </c>
      <c r="G13" s="20">
        <f t="shared" si="1"/>
        <v>387832.05399462895</v>
      </c>
      <c r="H13" s="20">
        <f t="shared" si="1"/>
        <v>422369.73975067324</v>
      </c>
      <c r="I13" s="20">
        <f t="shared" si="1"/>
        <v>459614.80310503871</v>
      </c>
      <c r="J13" s="20">
        <f t="shared" si="1"/>
        <v>499751.15677610826</v>
      </c>
      <c r="K13" s="20">
        <f t="shared" si="1"/>
        <v>542973.31986057758</v>
      </c>
      <c r="L13" s="20">
        <f t="shared" si="1"/>
        <v>589486.92275000038</v>
      </c>
    </row>
    <row r="14" spans="1:12">
      <c r="A14">
        <v>10</v>
      </c>
      <c r="B14" s="20">
        <f t="shared" si="1"/>
        <v>250000</v>
      </c>
      <c r="C14" s="20">
        <f t="shared" si="1"/>
        <v>276155.53135280119</v>
      </c>
      <c r="D14" s="20">
        <f t="shared" si="1"/>
        <v>304748.60499868926</v>
      </c>
      <c r="E14" s="20">
        <f t="shared" si="1"/>
        <v>335979.09483603045</v>
      </c>
      <c r="F14" s="20">
        <f t="shared" si="1"/>
        <v>370061.07122958614</v>
      </c>
      <c r="G14" s="20">
        <f t="shared" si="1"/>
        <v>407223.65669436037</v>
      </c>
      <c r="H14" s="20">
        <f t="shared" si="1"/>
        <v>447711.92413571366</v>
      </c>
      <c r="I14" s="20">
        <f t="shared" si="1"/>
        <v>491787.83932239137</v>
      </c>
      <c r="J14" s="20">
        <f t="shared" si="1"/>
        <v>539731.2493181969</v>
      </c>
      <c r="K14" s="20">
        <f t="shared" si="1"/>
        <v>591840.91864802968</v>
      </c>
      <c r="L14" s="20">
        <f t="shared" si="1"/>
        <v>648435.61502500041</v>
      </c>
    </row>
    <row r="15" spans="1:12">
      <c r="A15">
        <v>11</v>
      </c>
      <c r="B15" s="20">
        <f t="shared" si="1"/>
        <v>250000</v>
      </c>
      <c r="C15" s="20">
        <f t="shared" si="1"/>
        <v>278917.08666632912</v>
      </c>
      <c r="D15" s="20">
        <f t="shared" si="1"/>
        <v>310843.57709866302</v>
      </c>
      <c r="E15" s="20">
        <f t="shared" si="1"/>
        <v>346058.46768111136</v>
      </c>
      <c r="F15" s="20">
        <f t="shared" si="1"/>
        <v>384863.51407876954</v>
      </c>
      <c r="G15" s="20">
        <f t="shared" si="1"/>
        <v>427584.83952907845</v>
      </c>
      <c r="H15" s="20">
        <f t="shared" si="1"/>
        <v>474574.63958385657</v>
      </c>
      <c r="I15" s="20">
        <f t="shared" si="1"/>
        <v>526212.98807495891</v>
      </c>
      <c r="J15" s="20">
        <f t="shared" si="1"/>
        <v>582909.74926365272</v>
      </c>
      <c r="K15" s="20">
        <f t="shared" si="1"/>
        <v>645106.60132635233</v>
      </c>
      <c r="L15" s="20">
        <f t="shared" si="1"/>
        <v>713279.17652750062</v>
      </c>
    </row>
    <row r="16" spans="1:12">
      <c r="A16">
        <v>12</v>
      </c>
      <c r="B16" s="20">
        <f t="shared" si="1"/>
        <v>250000</v>
      </c>
      <c r="C16" s="20">
        <f t="shared" si="1"/>
        <v>281706.25753299246</v>
      </c>
      <c r="D16" s="20">
        <f t="shared" si="1"/>
        <v>317060.44864063634</v>
      </c>
      <c r="E16" s="20">
        <f t="shared" si="1"/>
        <v>356440.22171154467</v>
      </c>
      <c r="F16" s="20">
        <f t="shared" si="1"/>
        <v>400258.05464192043</v>
      </c>
      <c r="G16" s="20">
        <f t="shared" si="1"/>
        <v>448964.08150553232</v>
      </c>
      <c r="H16" s="20">
        <f t="shared" si="1"/>
        <v>503049.11795888795</v>
      </c>
      <c r="I16" s="20">
        <f t="shared" si="1"/>
        <v>563047.8972402059</v>
      </c>
      <c r="J16" s="20">
        <f t="shared" si="1"/>
        <v>629542.52920474496</v>
      </c>
      <c r="K16" s="20">
        <f t="shared" si="1"/>
        <v>703166.19544572406</v>
      </c>
      <c r="L16" s="20">
        <f t="shared" si="1"/>
        <v>784607.09418025066</v>
      </c>
    </row>
    <row r="17" spans="1:12">
      <c r="A17">
        <v>13</v>
      </c>
      <c r="B17" s="20">
        <f t="shared" si="1"/>
        <v>250000</v>
      </c>
      <c r="C17" s="20">
        <f t="shared" si="1"/>
        <v>284523.32010832237</v>
      </c>
      <c r="D17" s="20">
        <f t="shared" si="1"/>
        <v>323401.65761344903</v>
      </c>
      <c r="E17" s="20">
        <f t="shared" si="1"/>
        <v>367133.42836289096</v>
      </c>
      <c r="F17" s="20">
        <f t="shared" si="1"/>
        <v>416268.37682759727</v>
      </c>
      <c r="G17" s="20">
        <f t="shared" si="1"/>
        <v>471412.285580809</v>
      </c>
      <c r="H17" s="20">
        <f t="shared" si="1"/>
        <v>533232.06503642129</v>
      </c>
      <c r="I17" s="20">
        <f t="shared" si="1"/>
        <v>602461.25004702038</v>
      </c>
      <c r="J17" s="20">
        <f t="shared" si="1"/>
        <v>679905.93154112459</v>
      </c>
      <c r="K17" s="20">
        <f t="shared" si="1"/>
        <v>766451.15303583932</v>
      </c>
      <c r="L17" s="20">
        <f t="shared" si="1"/>
        <v>863067.80359827576</v>
      </c>
    </row>
    <row r="18" spans="1:12">
      <c r="A18">
        <v>14</v>
      </c>
      <c r="B18" s="20">
        <f t="shared" si="1"/>
        <v>250000</v>
      </c>
      <c r="C18" s="20">
        <f t="shared" si="1"/>
        <v>287368.55330940563</v>
      </c>
      <c r="D18" s="20">
        <f t="shared" si="1"/>
        <v>329869.69076571806</v>
      </c>
      <c r="E18" s="20">
        <f t="shared" si="1"/>
        <v>378147.43121377775</v>
      </c>
      <c r="F18" s="20">
        <f t="shared" si="1"/>
        <v>432919.11190070113</v>
      </c>
      <c r="G18" s="20">
        <f t="shared" si="1"/>
        <v>494982.89985984936</v>
      </c>
      <c r="H18" s="20">
        <f t="shared" si="1"/>
        <v>565225.98893860658</v>
      </c>
      <c r="I18" s="20">
        <f t="shared" si="1"/>
        <v>644633.53755031177</v>
      </c>
      <c r="J18" s="20">
        <f t="shared" si="1"/>
        <v>734298.40606441465</v>
      </c>
      <c r="K18" s="20">
        <f t="shared" si="1"/>
        <v>835431.75680906489</v>
      </c>
      <c r="L18" s="20">
        <f t="shared" si="1"/>
        <v>949374.58395810344</v>
      </c>
    </row>
    <row r="19" spans="1:12">
      <c r="A19">
        <v>15</v>
      </c>
      <c r="B19" s="20">
        <f t="shared" si="1"/>
        <v>250000</v>
      </c>
      <c r="C19" s="20">
        <f t="shared" si="1"/>
        <v>290242.23884249962</v>
      </c>
      <c r="D19" s="20">
        <f t="shared" si="1"/>
        <v>336467.08458103228</v>
      </c>
      <c r="E19" s="20">
        <f t="shared" si="1"/>
        <v>389491.85415019112</v>
      </c>
      <c r="F19" s="20">
        <f t="shared" si="1"/>
        <v>450235.87637672917</v>
      </c>
      <c r="G19" s="20">
        <f t="shared" si="1"/>
        <v>519732.04485284199</v>
      </c>
      <c r="H19" s="20">
        <f t="shared" si="1"/>
        <v>599139.54827492312</v>
      </c>
      <c r="I19" s="20">
        <f t="shared" si="1"/>
        <v>689757.88517883362</v>
      </c>
      <c r="J19" s="20">
        <f t="shared" si="1"/>
        <v>793042.27854956791</v>
      </c>
      <c r="K19" s="20">
        <f t="shared" si="1"/>
        <v>910620.61492188077</v>
      </c>
      <c r="L19" s="20">
        <f t="shared" si="1"/>
        <v>1044312.0423539139</v>
      </c>
    </row>
    <row r="20" spans="1:12">
      <c r="A20">
        <v>16</v>
      </c>
      <c r="B20" s="20">
        <f t="shared" si="1"/>
        <v>250000</v>
      </c>
      <c r="C20" s="20">
        <f t="shared" si="1"/>
        <v>293144.66123092471</v>
      </c>
      <c r="D20" s="20">
        <f t="shared" si="1"/>
        <v>343196.42627265299</v>
      </c>
      <c r="E20" s="20">
        <f t="shared" si="1"/>
        <v>401176.60977469676</v>
      </c>
      <c r="F20" s="20">
        <f t="shared" si="1"/>
        <v>468245.31143179844</v>
      </c>
      <c r="G20" s="20">
        <f t="shared" si="1"/>
        <v>545718.64709548396</v>
      </c>
      <c r="H20" s="20">
        <f t="shared" si="1"/>
        <v>635087.92117141827</v>
      </c>
      <c r="I20" s="20">
        <f t="shared" si="1"/>
        <v>738040.93714135187</v>
      </c>
      <c r="J20" s="20">
        <f t="shared" si="1"/>
        <v>856485.66083353327</v>
      </c>
      <c r="K20" s="20">
        <f t="shared" si="1"/>
        <v>992576.47026485007</v>
      </c>
      <c r="L20" s="20">
        <f t="shared" si="1"/>
        <v>1148743.2465893053</v>
      </c>
    </row>
    <row r="21" spans="1:12">
      <c r="A21">
        <v>17</v>
      </c>
      <c r="B21" s="20">
        <f t="shared" si="1"/>
        <v>250000</v>
      </c>
      <c r="C21" s="20">
        <f t="shared" si="1"/>
        <v>296076.10784323397</v>
      </c>
      <c r="D21" s="20">
        <f t="shared" si="1"/>
        <v>350060.35479810613</v>
      </c>
      <c r="E21" s="20">
        <f t="shared" si="1"/>
        <v>413211.90806793765</v>
      </c>
      <c r="F21" s="20">
        <f t="shared" si="1"/>
        <v>486975.12388907041</v>
      </c>
      <c r="G21" s="20">
        <f t="shared" si="1"/>
        <v>573004.57945025829</v>
      </c>
      <c r="H21" s="20">
        <f t="shared" si="1"/>
        <v>673193.19644170348</v>
      </c>
      <c r="I21" s="20">
        <f t="shared" si="1"/>
        <v>789703.80274124653</v>
      </c>
      <c r="J21" s="20">
        <f t="shared" si="1"/>
        <v>925004.51370021596</v>
      </c>
      <c r="K21" s="20">
        <f t="shared" si="1"/>
        <v>1081908.3525886866</v>
      </c>
      <c r="L21" s="20">
        <f t="shared" si="1"/>
        <v>1263617.5712482359</v>
      </c>
    </row>
    <row r="22" spans="1:12">
      <c r="A22">
        <v>18</v>
      </c>
      <c r="B22" s="20">
        <f t="shared" si="1"/>
        <v>250000</v>
      </c>
      <c r="C22" s="20">
        <f t="shared" si="1"/>
        <v>299036.86892166629</v>
      </c>
      <c r="D22" s="20">
        <f t="shared" si="1"/>
        <v>357061.5618940682</v>
      </c>
      <c r="E22" s="20">
        <f t="shared" si="1"/>
        <v>425608.26530997583</v>
      </c>
      <c r="F22" s="20">
        <f t="shared" si="1"/>
        <v>506454.12884463323</v>
      </c>
      <c r="G22" s="20">
        <f t="shared" si="1"/>
        <v>601654.80842277117</v>
      </c>
      <c r="H22" s="20">
        <f t="shared" si="1"/>
        <v>713584.78822820575</v>
      </c>
      <c r="I22" s="20">
        <f t="shared" si="1"/>
        <v>844983.06893313385</v>
      </c>
      <c r="J22" s="20">
        <f t="shared" si="1"/>
        <v>999004.87479623337</v>
      </c>
      <c r="K22" s="20">
        <f t="shared" si="1"/>
        <v>1179280.1043216686</v>
      </c>
      <c r="L22" s="20">
        <f t="shared" si="1"/>
        <v>1389979.3283730594</v>
      </c>
    </row>
    <row r="23" spans="1:12">
      <c r="A23">
        <v>19</v>
      </c>
      <c r="B23" s="20">
        <f t="shared" si="1"/>
        <v>250000</v>
      </c>
      <c r="C23" s="20">
        <f t="shared" si="1"/>
        <v>302027.2376108829</v>
      </c>
      <c r="D23" s="20">
        <f t="shared" si="1"/>
        <v>364202.79313194955</v>
      </c>
      <c r="E23" s="20">
        <f t="shared" si="1"/>
        <v>438376.51326927508</v>
      </c>
      <c r="F23" s="20">
        <f t="shared" si="1"/>
        <v>526712.29399841861</v>
      </c>
      <c r="G23" s="20">
        <f t="shared" si="1"/>
        <v>631737.54884390975</v>
      </c>
      <c r="H23" s="20">
        <f t="shared" si="1"/>
        <v>756399.87552189815</v>
      </c>
      <c r="I23" s="20">
        <f t="shared" si="1"/>
        <v>904131.88375845319</v>
      </c>
      <c r="J23" s="20">
        <f t="shared" si="1"/>
        <v>1078925.2647799321</v>
      </c>
      <c r="K23" s="20">
        <f t="shared" si="1"/>
        <v>1285415.3137106188</v>
      </c>
      <c r="L23" s="20">
        <f t="shared" si="1"/>
        <v>1528977.2612103659</v>
      </c>
    </row>
    <row r="24" spans="1:12">
      <c r="A24">
        <v>20</v>
      </c>
      <c r="B24" s="20">
        <f t="shared" si="1"/>
        <v>250000</v>
      </c>
      <c r="C24" s="20">
        <f t="shared" si="1"/>
        <v>305047.50998699176</v>
      </c>
      <c r="D24" s="20">
        <f t="shared" si="1"/>
        <v>371486.84899458854</v>
      </c>
      <c r="E24" s="20">
        <f t="shared" si="1"/>
        <v>451527.8086673533</v>
      </c>
      <c r="F24" s="20">
        <f t="shared" si="1"/>
        <v>547780.78575835528</v>
      </c>
      <c r="G24" s="20">
        <f t="shared" si="1"/>
        <v>663324.42628610518</v>
      </c>
      <c r="H24" s="20">
        <f t="shared" si="1"/>
        <v>801783.86805321195</v>
      </c>
      <c r="I24" s="20">
        <f t="shared" si="1"/>
        <v>967421.11562154489</v>
      </c>
      <c r="J24" s="20">
        <f t="shared" si="1"/>
        <v>1165239.2859623267</v>
      </c>
      <c r="K24" s="20">
        <f t="shared" si="1"/>
        <v>1401102.6919445745</v>
      </c>
      <c r="L24" s="20">
        <f t="shared" si="1"/>
        <v>1681874.9873314023</v>
      </c>
    </row>
    <row r="26" spans="1:12" s="19" customFormat="1">
      <c r="A26" s="19" t="s">
        <v>41</v>
      </c>
    </row>
    <row r="27" spans="1:12" s="16" customFormat="1">
      <c r="A27" s="22"/>
      <c r="B27" s="22">
        <v>0</v>
      </c>
      <c r="C27" s="22">
        <v>0.01</v>
      </c>
      <c r="D27" s="22">
        <v>0.02</v>
      </c>
      <c r="E27" s="22">
        <v>0.03</v>
      </c>
      <c r="F27" s="22">
        <v>0.04</v>
      </c>
      <c r="G27" s="22">
        <v>0.05</v>
      </c>
      <c r="H27" s="22">
        <v>0.06</v>
      </c>
      <c r="I27" s="22">
        <v>7.0000000000000007E-2</v>
      </c>
      <c r="J27" s="22">
        <v>0.08</v>
      </c>
      <c r="K27" s="22">
        <v>0.09</v>
      </c>
      <c r="L27" s="22">
        <v>0.1</v>
      </c>
    </row>
    <row r="28" spans="1:12">
      <c r="A28">
        <v>1</v>
      </c>
      <c r="B28" s="20">
        <f>(($B$2*(1+B$4)^$A28))-Income!$E$8</f>
        <v>62500</v>
      </c>
      <c r="C28" s="20">
        <f>(($B$2*(1+C$4)^$A28))-Income!$E$8</f>
        <v>65000</v>
      </c>
      <c r="D28" s="20">
        <f>(($B$2*(1+D$4)^$A28))-Income!$E$8</f>
        <v>67500</v>
      </c>
      <c r="E28" s="20">
        <f>(($B$2*(1+E$4)^$A28))-Income!$E$8</f>
        <v>70000</v>
      </c>
      <c r="F28" s="20">
        <f>(($B$2*(1+F$4)^$A28))-Income!$E$8</f>
        <v>72500</v>
      </c>
      <c r="G28" s="20">
        <f>(($B$2*(1+G$4)^$A28))-Income!$E$8</f>
        <v>75000</v>
      </c>
      <c r="H28" s="20">
        <f>(($B$2*(1+H$4)^$A28))-Income!$E$8</f>
        <v>77500</v>
      </c>
      <c r="I28" s="20">
        <f>(($B$2*(1+I$4)^$A28))-Income!$E$8</f>
        <v>80000</v>
      </c>
      <c r="J28" s="20">
        <f>(($B$2*(1+J$4)^$A28))-Income!$E$8</f>
        <v>82500</v>
      </c>
      <c r="K28" s="20">
        <f>(($B$2*(1+K$4)^$A28))-Income!$E$8</f>
        <v>85000</v>
      </c>
      <c r="L28" s="20">
        <f>(($B$2*(1+L$4)^$A28))-Income!$E$8</f>
        <v>87500</v>
      </c>
    </row>
    <row r="29" spans="1:12">
      <c r="A29">
        <v>2</v>
      </c>
      <c r="B29" s="20">
        <f>(($B$2*(1+B$4)^$A29))-Income!$E$8</f>
        <v>62500</v>
      </c>
      <c r="C29" s="20">
        <f>(($B$2*(1+C$4)^$A29))-Income!$E$8</f>
        <v>67525</v>
      </c>
      <c r="D29" s="20">
        <f>(($B$2*(1+D$4)^$A29))-Income!$E$8</f>
        <v>72600</v>
      </c>
      <c r="E29" s="20">
        <f>(($B$2*(1+E$4)^$A29))-Income!$E$8</f>
        <v>77725</v>
      </c>
      <c r="F29" s="20">
        <f>(($B$2*(1+F$4)^$A29))-Income!$E$8</f>
        <v>82900.000000000058</v>
      </c>
      <c r="G29" s="20">
        <f>(($B$2*(1+G$4)^$A29))-Income!$E$8</f>
        <v>88125</v>
      </c>
      <c r="H29" s="20">
        <f>(($B$2*(1+H$4)^$A29))-Income!$E$8</f>
        <v>93400.000000000058</v>
      </c>
      <c r="I29" s="20">
        <f>(($B$2*(1+I$4)^$A29))-Income!$E$8</f>
        <v>98725</v>
      </c>
      <c r="J29" s="20">
        <f>(($B$2*(1+J$4)^$A29))-Income!$E$8</f>
        <v>104100</v>
      </c>
      <c r="K29" s="20">
        <f>(($B$2*(1+K$4)^$A29))-Income!$E$8</f>
        <v>109525.00000000006</v>
      </c>
      <c r="L29" s="20">
        <f>(($B$2*(1+L$4)^$A29))-Income!$E$8</f>
        <v>115000.00000000006</v>
      </c>
    </row>
    <row r="30" spans="1:12">
      <c r="A30">
        <v>3</v>
      </c>
      <c r="B30" s="20">
        <f>(($B$2*(1+B$4)^$A30))-Income!$E$8</f>
        <v>62500</v>
      </c>
      <c r="C30" s="20">
        <f>(($B$2*(1+C$4)^$A30))-Income!$E$8</f>
        <v>70075.249999999971</v>
      </c>
      <c r="D30" s="20">
        <f>(($B$2*(1+D$4)^$A30))-Income!$E$8</f>
        <v>77802</v>
      </c>
      <c r="E30" s="20">
        <f>(($B$2*(1+E$4)^$A30))-Income!$E$8</f>
        <v>85681.75</v>
      </c>
      <c r="F30" s="20">
        <f>(($B$2*(1+F$4)^$A30))-Income!$E$8</f>
        <v>93716</v>
      </c>
      <c r="G30" s="20">
        <f>(($B$2*(1+G$4)^$A30))-Income!$E$8</f>
        <v>101906.25000000006</v>
      </c>
      <c r="H30" s="20">
        <f>(($B$2*(1+H$4)^$A30))-Income!$E$8</f>
        <v>110254.00000000006</v>
      </c>
      <c r="I30" s="20">
        <f>(($B$2*(1+I$4)^$A30))-Income!$E$8</f>
        <v>118760.75</v>
      </c>
      <c r="J30" s="20">
        <f>(($B$2*(1+J$4)^$A30))-Income!$E$8</f>
        <v>127428.00000000006</v>
      </c>
      <c r="K30" s="20">
        <f>(($B$2*(1+K$4)^$A30))-Income!$E$8</f>
        <v>136257.25000000006</v>
      </c>
      <c r="L30" s="20">
        <f>(($B$2*(1+L$4)^$A30))-Income!$E$8</f>
        <v>145250.00000000012</v>
      </c>
    </row>
    <row r="31" spans="1:12">
      <c r="A31" s="14">
        <v>4</v>
      </c>
      <c r="B31" s="20">
        <f>(($B$2*(1+B$4)^$A31))-Income!$E$8</f>
        <v>62500</v>
      </c>
      <c r="C31" s="20">
        <f>(($B$2*(1+C$4)^$A31))-Income!$E$8</f>
        <v>72651.002500000002</v>
      </c>
      <c r="D31" s="20">
        <f>(($B$2*(1+D$4)^$A31))-Income!$E$8</f>
        <v>83108.039999999979</v>
      </c>
      <c r="E31" s="20">
        <f>(($B$2*(1+E$4)^$A31))-Income!$E$8</f>
        <v>93877.202499999956</v>
      </c>
      <c r="F31" s="20">
        <f>(($B$2*(1+F$4)^$A31))-Income!$E$8</f>
        <v>104964.64000000007</v>
      </c>
      <c r="G31" s="20">
        <f>(($B$2*(1+G$4)^$A31))-Income!$E$8</f>
        <v>116376.5625</v>
      </c>
      <c r="H31" s="20">
        <f>(($B$2*(1+H$4)^$A31))-Income!$E$8</f>
        <v>128119.24000000011</v>
      </c>
      <c r="I31" s="20">
        <f>(($B$2*(1+I$4)^$A31))-Income!$E$8</f>
        <v>140199.0025</v>
      </c>
      <c r="J31" s="20">
        <f>(($B$2*(1+J$4)^$A31))-Income!$E$8</f>
        <v>152622.24000000005</v>
      </c>
      <c r="K31" s="20">
        <f>(($B$2*(1+K$4)^$A31))-Income!$E$8</f>
        <v>165395.40250000008</v>
      </c>
      <c r="L31" s="20">
        <f>(($B$2*(1+L$4)^$A31))-Income!$E$8</f>
        <v>178525.00000000012</v>
      </c>
    </row>
    <row r="32" spans="1:12">
      <c r="A32" s="14">
        <v>5</v>
      </c>
      <c r="B32" s="20">
        <f>(($B$2*(1+B$4)^$A32))-Income!$E$8</f>
        <v>62500</v>
      </c>
      <c r="C32" s="20">
        <f>(($B$2*(1+C$4)^$A32))-Income!$E$8</f>
        <v>75252.512524999969</v>
      </c>
      <c r="D32" s="20">
        <f>(($B$2*(1+D$4)^$A32))-Income!$E$8</f>
        <v>88520.200799999991</v>
      </c>
      <c r="E32" s="20">
        <f>(($B$2*(1+E$4)^$A32))-Income!$E$8</f>
        <v>102318.51857499994</v>
      </c>
      <c r="F32" s="20">
        <f>(($B$2*(1+F$4)^$A32))-Income!$E$8</f>
        <v>116663.22560000006</v>
      </c>
      <c r="G32" s="20">
        <f>(($B$2*(1+G$4)^$A32))-Income!$E$8</f>
        <v>131570.39062500006</v>
      </c>
      <c r="H32" s="20">
        <f>(($B$2*(1+H$4)^$A32))-Income!$E$8</f>
        <v>147056.39440000011</v>
      </c>
      <c r="I32" s="20">
        <f>(($B$2*(1+I$4)^$A32))-Income!$E$8</f>
        <v>163137.93267500005</v>
      </c>
      <c r="J32" s="20">
        <f>(($B$2*(1+J$4)^$A32))-Income!$E$8</f>
        <v>179832.0192000001</v>
      </c>
      <c r="K32" s="20">
        <f>(($B$2*(1+K$4)^$A32))-Income!$E$8</f>
        <v>197155.98872500012</v>
      </c>
      <c r="L32" s="20">
        <f>(($B$2*(1+L$4)^$A32))-Income!$E$8</f>
        <v>215127.50000000012</v>
      </c>
    </row>
    <row r="33" spans="1:12">
      <c r="A33" s="14">
        <v>6</v>
      </c>
      <c r="B33" s="20">
        <f>(($B$2*(1+B$4)^$A33))-Income!$E$8</f>
        <v>62500</v>
      </c>
      <c r="C33" s="20">
        <f>(($B$2*(1+C$4)^$A33))-Income!$E$8</f>
        <v>77880.037650250015</v>
      </c>
      <c r="D33" s="20">
        <f>(($B$2*(1+D$4)^$A33))-Income!$E$8</f>
        <v>94040.604816000035</v>
      </c>
      <c r="E33" s="20">
        <f>(($B$2*(1+E$4)^$A33))-Income!$E$8</f>
        <v>111013.07413224998</v>
      </c>
      <c r="F33" s="20">
        <f>(($B$2*(1+F$4)^$A33))-Income!$E$8</f>
        <v>128829.75462400011</v>
      </c>
      <c r="G33" s="20">
        <f>(($B$2*(1+G$4)^$A33))-Income!$E$8</f>
        <v>147523.91015625</v>
      </c>
      <c r="H33" s="20">
        <f>(($B$2*(1+H$4)^$A33))-Income!$E$8</f>
        <v>167129.77806400013</v>
      </c>
      <c r="I33" s="20">
        <f>(($B$2*(1+I$4)^$A33))-Income!$E$8</f>
        <v>187682.58796224999</v>
      </c>
      <c r="J33" s="20">
        <f>(($B$2*(1+J$4)^$A33))-Income!$E$8</f>
        <v>209218.58073600015</v>
      </c>
      <c r="K33" s="20">
        <f>(($B$2*(1+K$4)^$A33))-Income!$E$8</f>
        <v>231775.02771025017</v>
      </c>
      <c r="L33" s="20">
        <f>(($B$2*(1+L$4)^$A33))-Income!$E$8</f>
        <v>255390.25000000023</v>
      </c>
    </row>
    <row r="34" spans="1:12">
      <c r="A34" s="14">
        <v>7</v>
      </c>
      <c r="B34" s="20">
        <f>(($B$2*(1+B$4)^$A34))-Income!$E$8</f>
        <v>62500</v>
      </c>
      <c r="C34" s="20">
        <f>(($B$2*(1+C$4)^$A34))-Income!$E$8</f>
        <v>80533.838026752463</v>
      </c>
      <c r="D34" s="20">
        <f>(($B$2*(1+D$4)^$A34))-Income!$E$8</f>
        <v>99671.416912319954</v>
      </c>
      <c r="E34" s="20">
        <f>(($B$2*(1+E$4)^$A34))-Income!$E$8</f>
        <v>119968.46635621751</v>
      </c>
      <c r="F34" s="20">
        <f>(($B$2*(1+F$4)^$A34))-Income!$E$8</f>
        <v>141482.94480896008</v>
      </c>
      <c r="G34" s="20">
        <f>(($B$2*(1+G$4)^$A34))-Income!$E$8</f>
        <v>164275.10566406255</v>
      </c>
      <c r="H34" s="20">
        <f>(($B$2*(1+H$4)^$A34))-Income!$E$8</f>
        <v>188407.56474784022</v>
      </c>
      <c r="I34" s="20">
        <f>(($B$2*(1+I$4)^$A34))-Income!$E$8</f>
        <v>213945.36911960755</v>
      </c>
      <c r="J34" s="20">
        <f>(($B$2*(1+J$4)^$A34))-Income!$E$8</f>
        <v>240956.06719488016</v>
      </c>
      <c r="K34" s="20">
        <f>(($B$2*(1+K$4)^$A34))-Income!$E$8</f>
        <v>269509.78020417265</v>
      </c>
      <c r="L34" s="20">
        <f>(($B$2*(1+L$4)^$A34))-Income!$E$8</f>
        <v>299679.27500000031</v>
      </c>
    </row>
    <row r="35" spans="1:12">
      <c r="A35" s="14">
        <v>8</v>
      </c>
      <c r="B35" s="20">
        <f>(($B$2*(1+B$4)^$A35))-Income!$E$8</f>
        <v>62500</v>
      </c>
      <c r="C35" s="20">
        <f>(($B$2*(1+C$4)^$A35))-Income!$E$8</f>
        <v>83214.176407020073</v>
      </c>
      <c r="D35" s="20">
        <f>(($B$2*(1+D$4)^$A35))-Income!$E$8</f>
        <v>105414.84525056637</v>
      </c>
      <c r="E35" s="20">
        <f>(($B$2*(1+E$4)^$A35))-Income!$E$8</f>
        <v>129192.520346904</v>
      </c>
      <c r="F35" s="20">
        <f>(($B$2*(1+F$4)^$A35))-Income!$E$8</f>
        <v>154642.26260131854</v>
      </c>
      <c r="G35" s="20">
        <f>(($B$2*(1+G$4)^$A35))-Income!$E$8</f>
        <v>181863.86094726564</v>
      </c>
      <c r="H35" s="20">
        <f>(($B$2*(1+H$4)^$A35))-Income!$E$8</f>
        <v>210962.01863271056</v>
      </c>
      <c r="I35" s="20">
        <f>(($B$2*(1+I$4)^$A35))-Income!$E$8</f>
        <v>242046.54495798005</v>
      </c>
      <c r="J35" s="20">
        <f>(($B$2*(1+J$4)^$A35))-Income!$E$8</f>
        <v>275232.55257047055</v>
      </c>
      <c r="K35" s="20">
        <f>(($B$2*(1+K$4)^$A35))-Income!$E$8</f>
        <v>310640.66042254824</v>
      </c>
      <c r="L35" s="20">
        <f>(($B$2*(1+L$4)^$A35))-Income!$E$8</f>
        <v>348397.20250000025</v>
      </c>
    </row>
    <row r="36" spans="1:12">
      <c r="A36" s="14">
        <v>9</v>
      </c>
      <c r="B36" s="20">
        <f>(($B$2*(1+B$4)^$A36))-Income!$E$8</f>
        <v>62500</v>
      </c>
      <c r="C36" s="20">
        <f>(($B$2*(1+C$4)^$A36))-Income!$E$8</f>
        <v>85921.318171090272</v>
      </c>
      <c r="D36" s="20">
        <f>(($B$2*(1+D$4)^$A36))-Income!$E$8</f>
        <v>111273.14215557772</v>
      </c>
      <c r="E36" s="20">
        <f>(($B$2*(1+E$4)^$A36))-Income!$E$8</f>
        <v>138693.29595731111</v>
      </c>
      <c r="F36" s="20">
        <f>(($B$2*(1+F$4)^$A36))-Income!$E$8</f>
        <v>168327.95310537127</v>
      </c>
      <c r="G36" s="20">
        <f>(($B$2*(1+G$4)^$A36))-Income!$E$8</f>
        <v>200332.05399462895</v>
      </c>
      <c r="H36" s="20">
        <f>(($B$2*(1+H$4)^$A36))-Income!$E$8</f>
        <v>234869.73975067324</v>
      </c>
      <c r="I36" s="20">
        <f>(($B$2*(1+I$4)^$A36))-Income!$E$8</f>
        <v>272114.80310503871</v>
      </c>
      <c r="J36" s="20">
        <f>(($B$2*(1+J$4)^$A36))-Income!$E$8</f>
        <v>312251.15677610826</v>
      </c>
      <c r="K36" s="20">
        <f>(($B$2*(1+K$4)^$A36))-Income!$E$8</f>
        <v>355473.31986057758</v>
      </c>
      <c r="L36" s="20">
        <f>(($B$2*(1+L$4)^$A36))-Income!$E$8</f>
        <v>401986.92275000038</v>
      </c>
    </row>
    <row r="37" spans="1:12">
      <c r="A37" s="14">
        <v>10</v>
      </c>
      <c r="B37" s="20">
        <f>(($B$2*(1+B$4)^$A37))-Income!$E$8</f>
        <v>62500</v>
      </c>
      <c r="C37" s="20">
        <f>(($B$2*(1+C$4)^$A37))-Income!$E$8</f>
        <v>88655.53135280119</v>
      </c>
      <c r="D37" s="20">
        <f>(($B$2*(1+D$4)^$A37))-Income!$E$8</f>
        <v>117248.60499868926</v>
      </c>
      <c r="E37" s="20">
        <f>(($B$2*(1+E$4)^$A37))-Income!$E$8</f>
        <v>148479.09483603045</v>
      </c>
      <c r="F37" s="20">
        <f>(($B$2*(1+F$4)^$A37))-Income!$E$8</f>
        <v>182561.07122958614</v>
      </c>
      <c r="G37" s="20">
        <f>(($B$2*(1+G$4)^$A37))-Income!$E$8</f>
        <v>219723.65669436037</v>
      </c>
      <c r="H37" s="20">
        <f>(($B$2*(1+H$4)^$A37))-Income!$E$8</f>
        <v>260211.92413571366</v>
      </c>
      <c r="I37" s="20">
        <f>(($B$2*(1+I$4)^$A37))-Income!$E$8</f>
        <v>304287.83932239137</v>
      </c>
      <c r="J37" s="20">
        <f>(($B$2*(1+J$4)^$A37))-Income!$E$8</f>
        <v>352231.2493181969</v>
      </c>
      <c r="K37" s="20">
        <f>(($B$2*(1+K$4)^$A37))-Income!$E$8</f>
        <v>404340.91864802968</v>
      </c>
      <c r="L37" s="20">
        <f>(($B$2*(1+L$4)^$A37))-Income!$E$8</f>
        <v>460935.61502500041</v>
      </c>
    </row>
    <row r="38" spans="1:12">
      <c r="A38" s="14">
        <v>11</v>
      </c>
      <c r="B38" s="20">
        <f>(($B$2*(1+B$4)^$A38))-Income!$E$8</f>
        <v>62500</v>
      </c>
      <c r="C38" s="20">
        <f>(($B$2*(1+C$4)^$A38))-Income!$E$8</f>
        <v>91417.086666329124</v>
      </c>
      <c r="D38" s="20">
        <f>(($B$2*(1+D$4)^$A38))-Income!$E$8</f>
        <v>123343.57709866302</v>
      </c>
      <c r="E38" s="20">
        <f>(($B$2*(1+E$4)^$A38))-Income!$E$8</f>
        <v>158558.46768111136</v>
      </c>
      <c r="F38" s="20">
        <f>(($B$2*(1+F$4)^$A38))-Income!$E$8</f>
        <v>197363.51407876954</v>
      </c>
      <c r="G38" s="20">
        <f>(($B$2*(1+G$4)^$A38))-Income!$E$8</f>
        <v>240084.83952907845</v>
      </c>
      <c r="H38" s="20">
        <f>(($B$2*(1+H$4)^$A38))-Income!$E$8</f>
        <v>287074.63958385657</v>
      </c>
      <c r="I38" s="20">
        <f>(($B$2*(1+I$4)^$A38))-Income!$E$8</f>
        <v>338712.98807495891</v>
      </c>
      <c r="J38" s="20">
        <f>(($B$2*(1+J$4)^$A38))-Income!$E$8</f>
        <v>395409.74926365272</v>
      </c>
      <c r="K38" s="20">
        <f>(($B$2*(1+K$4)^$A38))-Income!$E$8</f>
        <v>457606.60132635233</v>
      </c>
      <c r="L38" s="20">
        <f>(($B$2*(1+L$4)^$A38))-Income!$E$8</f>
        <v>525779.17652750062</v>
      </c>
    </row>
    <row r="39" spans="1:12">
      <c r="A39" s="14">
        <v>12</v>
      </c>
      <c r="B39" s="20">
        <f>(($B$2*(1+B$4)^$A39))-Income!$E$8</f>
        <v>62500</v>
      </c>
      <c r="C39" s="20">
        <f>(($B$2*(1+C$4)^$A39))-Income!$E$8</f>
        <v>94206.257532992458</v>
      </c>
      <c r="D39" s="20">
        <f>(($B$2*(1+D$4)^$A39))-Income!$E$8</f>
        <v>129560.44864063634</v>
      </c>
      <c r="E39" s="20">
        <f>(($B$2*(1+E$4)^$A39))-Income!$E$8</f>
        <v>168940.22171154467</v>
      </c>
      <c r="F39" s="20">
        <f>(($B$2*(1+F$4)^$A39))-Income!$E$8</f>
        <v>212758.05464192043</v>
      </c>
      <c r="G39" s="20">
        <f>(($B$2*(1+G$4)^$A39))-Income!$E$8</f>
        <v>261464.08150553232</v>
      </c>
      <c r="H39" s="20">
        <f>(($B$2*(1+H$4)^$A39))-Income!$E$8</f>
        <v>315549.11795888795</v>
      </c>
      <c r="I39" s="20">
        <f>(($B$2*(1+I$4)^$A39))-Income!$E$8</f>
        <v>375547.8972402059</v>
      </c>
      <c r="J39" s="20">
        <f>(($B$2*(1+J$4)^$A39))-Income!$E$8</f>
        <v>442042.52920474496</v>
      </c>
      <c r="K39" s="20">
        <f>(($B$2*(1+K$4)^$A39))-Income!$E$8</f>
        <v>515666.19544572406</v>
      </c>
      <c r="L39" s="20">
        <f>(($B$2*(1+L$4)^$A39))-Income!$E$8</f>
        <v>597107.09418025066</v>
      </c>
    </row>
    <row r="40" spans="1:12">
      <c r="A40" s="14">
        <v>13</v>
      </c>
      <c r="B40" s="20">
        <f>(($B$2*(1+B$4)^$A40))-Income!$E$8</f>
        <v>62500</v>
      </c>
      <c r="C40" s="20">
        <f>(($B$2*(1+C$4)^$A40))-Income!$E$8</f>
        <v>97023.320108322368</v>
      </c>
      <c r="D40" s="20">
        <f>(($B$2*(1+D$4)^$A40))-Income!$E$8</f>
        <v>135901.65761344903</v>
      </c>
      <c r="E40" s="20">
        <f>(($B$2*(1+E$4)^$A40))-Income!$E$8</f>
        <v>179633.42836289096</v>
      </c>
      <c r="F40" s="20">
        <f>(($B$2*(1+F$4)^$A40))-Income!$E$8</f>
        <v>228768.37682759727</v>
      </c>
      <c r="G40" s="20">
        <f>(($B$2*(1+G$4)^$A40))-Income!$E$8</f>
        <v>283912.285580809</v>
      </c>
      <c r="H40" s="20">
        <f>(($B$2*(1+H$4)^$A40))-Income!$E$8</f>
        <v>345732.06503642129</v>
      </c>
      <c r="I40" s="20">
        <f>(($B$2*(1+I$4)^$A40))-Income!$E$8</f>
        <v>414961.25004702038</v>
      </c>
      <c r="J40" s="20">
        <f>(($B$2*(1+J$4)^$A40))-Income!$E$8</f>
        <v>492405.93154112459</v>
      </c>
      <c r="K40" s="20">
        <f>(($B$2*(1+K$4)^$A40))-Income!$E$8</f>
        <v>578951.15303583932</v>
      </c>
      <c r="L40" s="20">
        <f>(($B$2*(1+L$4)^$A40))-Income!$E$8</f>
        <v>675567.80359827576</v>
      </c>
    </row>
    <row r="41" spans="1:12">
      <c r="A41" s="14">
        <v>14</v>
      </c>
      <c r="B41" s="20">
        <f>(($B$2*(1+B$4)^$A41))-Income!$E$8</f>
        <v>62500</v>
      </c>
      <c r="C41" s="20">
        <f>(($B$2*(1+C$4)^$A41))-Income!$E$8</f>
        <v>99868.55330940563</v>
      </c>
      <c r="D41" s="20">
        <f>(($B$2*(1+D$4)^$A41))-Income!$E$8</f>
        <v>142369.69076571806</v>
      </c>
      <c r="E41" s="20">
        <f>(($B$2*(1+E$4)^$A41))-Income!$E$8</f>
        <v>190647.43121377775</v>
      </c>
      <c r="F41" s="20">
        <f>(($B$2*(1+F$4)^$A41))-Income!$E$8</f>
        <v>245419.11190070113</v>
      </c>
      <c r="G41" s="20">
        <f>(($B$2*(1+G$4)^$A41))-Income!$E$8</f>
        <v>307482.89985984936</v>
      </c>
      <c r="H41" s="20">
        <f>(($B$2*(1+H$4)^$A41))-Income!$E$8</f>
        <v>377725.98893860658</v>
      </c>
      <c r="I41" s="20">
        <f>(($B$2*(1+I$4)^$A41))-Income!$E$8</f>
        <v>457133.53755031177</v>
      </c>
      <c r="J41" s="20">
        <f>(($B$2*(1+J$4)^$A41))-Income!$E$8</f>
        <v>546798.40606441465</v>
      </c>
      <c r="K41" s="20">
        <f>(($B$2*(1+K$4)^$A41))-Income!$E$8</f>
        <v>647931.75680906489</v>
      </c>
      <c r="L41" s="20">
        <f>(($B$2*(1+L$4)^$A41))-Income!$E$8</f>
        <v>761874.58395810344</v>
      </c>
    </row>
    <row r="42" spans="1:12">
      <c r="A42" s="14">
        <v>15</v>
      </c>
      <c r="B42" s="20">
        <f>(($B$2*(1+B$4)^$A42))-Income!$E$8</f>
        <v>62500</v>
      </c>
      <c r="C42" s="20">
        <f>(($B$2*(1+C$4)^$A42))-Income!$E$8</f>
        <v>102742.23884249962</v>
      </c>
      <c r="D42" s="20">
        <f>(($B$2*(1+D$4)^$A42))-Income!$E$8</f>
        <v>148967.08458103228</v>
      </c>
      <c r="E42" s="20">
        <f>(($B$2*(1+E$4)^$A42))-Income!$E$8</f>
        <v>201991.85415019112</v>
      </c>
      <c r="F42" s="20">
        <f>(($B$2*(1+F$4)^$A42))-Income!$E$8</f>
        <v>262735.87637672917</v>
      </c>
      <c r="G42" s="20">
        <f>(($B$2*(1+G$4)^$A42))-Income!$E$8</f>
        <v>332232.04485284199</v>
      </c>
      <c r="H42" s="20">
        <f>(($B$2*(1+H$4)^$A42))-Income!$E$8</f>
        <v>411639.54827492312</v>
      </c>
      <c r="I42" s="20">
        <f>(($B$2*(1+I$4)^$A42))-Income!$E$8</f>
        <v>502257.88517883362</v>
      </c>
      <c r="J42" s="20">
        <f>(($B$2*(1+J$4)^$A42))-Income!$E$8</f>
        <v>605542.27854956791</v>
      </c>
      <c r="K42" s="20">
        <f>(($B$2*(1+K$4)^$A42))-Income!$E$8</f>
        <v>723120.61492188077</v>
      </c>
      <c r="L42" s="20">
        <f>(($B$2*(1+L$4)^$A42))-Income!$E$8</f>
        <v>856812.04235391389</v>
      </c>
    </row>
    <row r="43" spans="1:12">
      <c r="A43" s="14">
        <v>16</v>
      </c>
      <c r="B43" s="20">
        <f>(($B$2*(1+B$4)^$A43))-Income!$E$8</f>
        <v>62500</v>
      </c>
      <c r="C43" s="20">
        <f>(($B$2*(1+C$4)^$A43))-Income!$E$8</f>
        <v>105644.66123092471</v>
      </c>
      <c r="D43" s="20">
        <f>(($B$2*(1+D$4)^$A43))-Income!$E$8</f>
        <v>155696.42627265299</v>
      </c>
      <c r="E43" s="20">
        <f>(($B$2*(1+E$4)^$A43))-Income!$E$8</f>
        <v>213676.60977469676</v>
      </c>
      <c r="F43" s="20">
        <f>(($B$2*(1+F$4)^$A43))-Income!$E$8</f>
        <v>280745.31143179844</v>
      </c>
      <c r="G43" s="20">
        <f>(($B$2*(1+G$4)^$A43))-Income!$E$8</f>
        <v>358218.64709548396</v>
      </c>
      <c r="H43" s="20">
        <f>(($B$2*(1+H$4)^$A43))-Income!$E$8</f>
        <v>447587.92117141827</v>
      </c>
      <c r="I43" s="20">
        <f>(($B$2*(1+I$4)^$A43))-Income!$E$8</f>
        <v>550540.93714135187</v>
      </c>
      <c r="J43" s="20">
        <f>(($B$2*(1+J$4)^$A43))-Income!$E$8</f>
        <v>668985.66083353327</v>
      </c>
      <c r="K43" s="20">
        <f>(($B$2*(1+K$4)^$A43))-Income!$E$8</f>
        <v>805076.47026485007</v>
      </c>
      <c r="L43" s="20">
        <f>(($B$2*(1+L$4)^$A43))-Income!$E$8</f>
        <v>961243.24658930534</v>
      </c>
    </row>
    <row r="44" spans="1:12">
      <c r="A44" s="14">
        <v>17</v>
      </c>
      <c r="B44" s="20">
        <f>(($B$2*(1+B$4)^$A44))-Income!$E$8</f>
        <v>62500</v>
      </c>
      <c r="C44" s="20">
        <f>(($B$2*(1+C$4)^$A44))-Income!$E$8</f>
        <v>108576.10784323397</v>
      </c>
      <c r="D44" s="20">
        <f>(($B$2*(1+D$4)^$A44))-Income!$E$8</f>
        <v>162560.35479810613</v>
      </c>
      <c r="E44" s="20">
        <f>(($B$2*(1+E$4)^$A44))-Income!$E$8</f>
        <v>225711.90806793765</v>
      </c>
      <c r="F44" s="20">
        <f>(($B$2*(1+F$4)^$A44))-Income!$E$8</f>
        <v>299475.12388907041</v>
      </c>
      <c r="G44" s="20">
        <f>(($B$2*(1+G$4)^$A44))-Income!$E$8</f>
        <v>385504.57945025829</v>
      </c>
      <c r="H44" s="20">
        <f>(($B$2*(1+H$4)^$A44))-Income!$E$8</f>
        <v>485693.19644170348</v>
      </c>
      <c r="I44" s="20">
        <f>(($B$2*(1+I$4)^$A44))-Income!$E$8</f>
        <v>602203.80274124653</v>
      </c>
      <c r="J44" s="20">
        <f>(($B$2*(1+J$4)^$A44))-Income!$E$8</f>
        <v>737504.51370021596</v>
      </c>
      <c r="K44" s="20">
        <f>(($B$2*(1+K$4)^$A44))-Income!$E$8</f>
        <v>894408.35258868663</v>
      </c>
      <c r="L44" s="20">
        <f>(($B$2*(1+L$4)^$A44))-Income!$E$8</f>
        <v>1076117.5712482359</v>
      </c>
    </row>
    <row r="45" spans="1:12">
      <c r="A45" s="14">
        <v>18</v>
      </c>
      <c r="B45" s="20">
        <f>(($B$2*(1+B$4)^$A45))-Income!$E$8</f>
        <v>62500</v>
      </c>
      <c r="C45" s="20">
        <f>(($B$2*(1+C$4)^$A45))-Income!$E$8</f>
        <v>111536.86892166629</v>
      </c>
      <c r="D45" s="20">
        <f>(($B$2*(1+D$4)^$A45))-Income!$E$8</f>
        <v>169561.5618940682</v>
      </c>
      <c r="E45" s="20">
        <f>(($B$2*(1+E$4)^$A45))-Income!$E$8</f>
        <v>238108.26530997583</v>
      </c>
      <c r="F45" s="20">
        <f>(($B$2*(1+F$4)^$A45))-Income!$E$8</f>
        <v>318954.12884463323</v>
      </c>
      <c r="G45" s="20">
        <f>(($B$2*(1+G$4)^$A45))-Income!$E$8</f>
        <v>414154.80842277117</v>
      </c>
      <c r="H45" s="20">
        <f>(($B$2*(1+H$4)^$A45))-Income!$E$8</f>
        <v>526084.78822820575</v>
      </c>
      <c r="I45" s="20">
        <f>(($B$2*(1+I$4)^$A45))-Income!$E$8</f>
        <v>657483.06893313385</v>
      </c>
      <c r="J45" s="20">
        <f>(($B$2*(1+J$4)^$A45))-Income!$E$8</f>
        <v>811504.87479623337</v>
      </c>
      <c r="K45" s="20">
        <f>(($B$2*(1+K$4)^$A45))-Income!$E$8</f>
        <v>991780.10432166862</v>
      </c>
      <c r="L45" s="20">
        <f>(($B$2*(1+L$4)^$A45))-Income!$E$8</f>
        <v>1202479.3283730594</v>
      </c>
    </row>
    <row r="46" spans="1:12">
      <c r="A46" s="14">
        <v>19</v>
      </c>
      <c r="B46" s="20">
        <f>(($B$2*(1+B$4)^$A46))-Income!$E$8</f>
        <v>62500</v>
      </c>
      <c r="C46" s="20">
        <f>(($B$2*(1+C$4)^$A46))-Income!$E$8</f>
        <v>114527.2376108829</v>
      </c>
      <c r="D46" s="20">
        <f>(($B$2*(1+D$4)^$A46))-Income!$E$8</f>
        <v>176702.79313194955</v>
      </c>
      <c r="E46" s="20">
        <f>(($B$2*(1+E$4)^$A46))-Income!$E$8</f>
        <v>250876.51326927508</v>
      </c>
      <c r="F46" s="20">
        <f>(($B$2*(1+F$4)^$A46))-Income!$E$8</f>
        <v>339212.29399841861</v>
      </c>
      <c r="G46" s="20">
        <f>(($B$2*(1+G$4)^$A46))-Income!$E$8</f>
        <v>444237.54884390975</v>
      </c>
      <c r="H46" s="20">
        <f>(($B$2*(1+H$4)^$A46))-Income!$E$8</f>
        <v>568899.87552189815</v>
      </c>
      <c r="I46" s="20">
        <f>(($B$2*(1+I$4)^$A46))-Income!$E$8</f>
        <v>716631.88375845319</v>
      </c>
      <c r="J46" s="20">
        <f>(($B$2*(1+J$4)^$A46))-Income!$E$8</f>
        <v>891425.2647799321</v>
      </c>
      <c r="K46" s="20">
        <f>(($B$2*(1+K$4)^$A46))-Income!$E$8</f>
        <v>1097915.3137106188</v>
      </c>
      <c r="L46" s="20">
        <f>(($B$2*(1+L$4)^$A46))-Income!$E$8</f>
        <v>1341477.2612103659</v>
      </c>
    </row>
    <row r="47" spans="1:12">
      <c r="A47" s="14">
        <v>20</v>
      </c>
      <c r="B47" s="20">
        <f>(($B$2*(1+B$4)^$A47))-Income!$E$8</f>
        <v>62500</v>
      </c>
      <c r="C47" s="20">
        <f>(($B$2*(1+C$4)^$A47))-Income!$E$8</f>
        <v>117547.50998699176</v>
      </c>
      <c r="D47" s="20">
        <f>(($B$2*(1+D$4)^$A47))-Income!$E$8</f>
        <v>183986.84899458854</v>
      </c>
      <c r="E47" s="20">
        <f>(($B$2*(1+E$4)^$A47))-Income!$E$8</f>
        <v>264027.8086673533</v>
      </c>
      <c r="F47" s="20">
        <f>(($B$2*(1+F$4)^$A47))-Income!$E$8</f>
        <v>360280.78575835528</v>
      </c>
      <c r="G47" s="20">
        <f>(($B$2*(1+G$4)^$A47))-Income!$E$8</f>
        <v>475824.42628610518</v>
      </c>
      <c r="H47" s="20">
        <f>(($B$2*(1+H$4)^$A47))-Income!$E$8</f>
        <v>614283.86805321195</v>
      </c>
      <c r="I47" s="20">
        <f>(($B$2*(1+I$4)^$A47))-Income!$E$8</f>
        <v>779921.11562154489</v>
      </c>
      <c r="J47" s="20">
        <f>(($B$2*(1+J$4)^$A47))-Income!$E$8</f>
        <v>977739.28596232668</v>
      </c>
      <c r="K47" s="20">
        <f>(($B$2*(1+K$4)^$A47))-Income!$E$8</f>
        <v>1213602.6919445745</v>
      </c>
      <c r="L47" s="20">
        <f>(($B$2*(1+L$4)^$A47))-Income!$E$8</f>
        <v>1494374.9873314023</v>
      </c>
    </row>
    <row r="49" spans="1:12" s="19" customFormat="1">
      <c r="A49" s="19" t="s">
        <v>42</v>
      </c>
    </row>
    <row r="50" spans="1:12" s="21" customFormat="1">
      <c r="A50" s="22"/>
      <c r="B50" s="22">
        <v>0</v>
      </c>
      <c r="C50" s="22">
        <v>0.01</v>
      </c>
      <c r="D50" s="22">
        <v>0.02</v>
      </c>
      <c r="E50" s="22">
        <v>0.03</v>
      </c>
      <c r="F50" s="22">
        <v>0.04</v>
      </c>
      <c r="G50" s="22">
        <v>0.05</v>
      </c>
      <c r="H50" s="22">
        <v>0.06</v>
      </c>
      <c r="I50" s="22">
        <v>7.0000000000000007E-2</v>
      </c>
      <c r="J50" s="22">
        <v>0.08</v>
      </c>
      <c r="K50" s="22">
        <v>0.09</v>
      </c>
      <c r="L50" s="22">
        <v>0.1</v>
      </c>
    </row>
    <row r="51" spans="1:12">
      <c r="A51">
        <v>1</v>
      </c>
      <c r="B51" s="16">
        <f>(((B5-$B$2)/Income!$E$7)/$A51)</f>
        <v>0</v>
      </c>
      <c r="C51" s="23">
        <f>(((C5-$B$2)/Income!$E$7)/$A51)</f>
        <v>3.0864197530864196E-2</v>
      </c>
      <c r="D51" s="16">
        <f>(((D5-$B$2)/Income!$E$7)/$A51)</f>
        <v>6.1728395061728392E-2</v>
      </c>
      <c r="E51" s="16">
        <f>(((E5-$B$2)/Income!$E$7)/$A51)</f>
        <v>9.2592592592592587E-2</v>
      </c>
      <c r="F51" s="16">
        <f>(((F5-$B$2)/Income!$E$7)/$A51)</f>
        <v>0.12345679012345678</v>
      </c>
      <c r="G51" s="16">
        <f>(((G5-$B$2)/Income!$E$7)/$A51)</f>
        <v>0.15432098765432098</v>
      </c>
      <c r="H51" s="16">
        <f>(((H5-$B$2)/Income!$E$7)/$A51)</f>
        <v>0.18518518518518517</v>
      </c>
      <c r="I51" s="16">
        <f>(((I5-$B$2)/Income!$E$7)/$A51)</f>
        <v>0.21604938271604937</v>
      </c>
      <c r="J51" s="16">
        <f>(((J5-$B$2)/Income!$E$7)/$A51)</f>
        <v>0.24691358024691357</v>
      </c>
      <c r="K51" s="16">
        <f>(((K5-$B$2)/Income!$E$7)/$A51)</f>
        <v>0.27777777777777779</v>
      </c>
      <c r="L51" s="16">
        <f>(((L5-$B$2)/Income!$E$7)/$A51)</f>
        <v>0.30864197530864196</v>
      </c>
    </row>
    <row r="52" spans="1:12">
      <c r="A52">
        <v>2</v>
      </c>
      <c r="B52" s="16">
        <f>((B6-$B$2)/Income!$E$7)</f>
        <v>0</v>
      </c>
      <c r="C52" s="23">
        <f>(((C6-$B$2)/Income!$E$7)/$A52)</f>
        <v>3.1018518518518518E-2</v>
      </c>
      <c r="D52" s="23">
        <f>(((D6-$B$2)/Income!$E$7)/$A52)</f>
        <v>6.2345679012345681E-2</v>
      </c>
      <c r="E52" s="23">
        <f>(((E6-$B$2)/Income!$E$7)/$A52)</f>
        <v>9.3981481481481485E-2</v>
      </c>
      <c r="F52" s="16">
        <f>(((F6-$B$2)/Income!$E$7)/$A52)</f>
        <v>0.12592592592592627</v>
      </c>
      <c r="G52" s="16">
        <f>(((G6-$B$2)/Income!$E$7)/$A52)</f>
        <v>0.15817901234567902</v>
      </c>
      <c r="H52" s="16">
        <f>(((H6-$B$2)/Income!$E$7)/$A52)</f>
        <v>0.1907407407407411</v>
      </c>
      <c r="I52" s="16">
        <f>(((I6-$B$2)/Income!$E$7)/$A52)</f>
        <v>0.22361111111111112</v>
      </c>
      <c r="J52" s="16">
        <f>(((J6-$B$2)/Income!$E$7)/$A52)</f>
        <v>0.25679012345679014</v>
      </c>
      <c r="K52" s="16">
        <f>(((K6-$B$2)/Income!$E$7)/$A52)</f>
        <v>0.29027777777777813</v>
      </c>
      <c r="L52" s="16">
        <f>(((L6-$B$2)/Income!$E$7)/$A52)</f>
        <v>0.32407407407407446</v>
      </c>
    </row>
    <row r="53" spans="1:12">
      <c r="A53">
        <v>3</v>
      </c>
      <c r="B53" s="16">
        <f>((B7-$B$2)/Income!$E$7)</f>
        <v>0</v>
      </c>
      <c r="C53" s="23">
        <f>(((C7-$B$2)/Income!$E$7)/$A53)</f>
        <v>3.1173868312757081E-2</v>
      </c>
      <c r="D53" s="23">
        <f>(((D7-$B$2)/Income!$E$7)/$A53)</f>
        <v>6.2971193415637852E-2</v>
      </c>
      <c r="E53" s="23">
        <f>(((E7-$B$2)/Income!$E$7)/$A53)</f>
        <v>9.5398148148148135E-2</v>
      </c>
      <c r="F53" s="16">
        <f>(((F7-$B$2)/Income!$E$7)/$A53)</f>
        <v>0.12846090534979424</v>
      </c>
      <c r="G53" s="16">
        <f>(((G7-$B$2)/Income!$E$7)/$A53)</f>
        <v>0.16216563786008256</v>
      </c>
      <c r="H53" s="16">
        <f>(((H7-$B$2)/Income!$E$7)/$A53)</f>
        <v>0.19651851851851876</v>
      </c>
      <c r="I53" s="16">
        <f>(((I7-$B$2)/Income!$E$7)/$A53)</f>
        <v>0.23152572016460904</v>
      </c>
      <c r="J53" s="16">
        <f>(((J7-$B$2)/Income!$E$7)/$A53)</f>
        <v>0.26719341563786031</v>
      </c>
      <c r="K53" s="16">
        <f>(((K7-$B$2)/Income!$E$7)/$A53)</f>
        <v>0.30352777777777801</v>
      </c>
      <c r="L53" s="16">
        <f>(((L7-$B$2)/Income!$E$7)/$A53)</f>
        <v>0.34053497942386879</v>
      </c>
    </row>
    <row r="54" spans="1:12">
      <c r="A54">
        <v>4</v>
      </c>
      <c r="B54" s="16">
        <f>((B8-$B$2)/Income!$E$7)</f>
        <v>0</v>
      </c>
      <c r="C54" s="23">
        <f>(((C8-$B$2)/Income!$E$7)/$A54)</f>
        <v>3.1330254629629635E-2</v>
      </c>
      <c r="D54" s="23">
        <f>(((D8-$B$2)/Income!$E$7)/$A54)</f>
        <v>6.3605061728395001E-2</v>
      </c>
      <c r="E54" s="23">
        <f>(((E8-$B$2)/Income!$E$7)/$A54)</f>
        <v>9.6843217592592457E-2</v>
      </c>
      <c r="F54" s="16">
        <f>(((F8-$B$2)/Income!$E$7)/$A54)</f>
        <v>0.13106370370370393</v>
      </c>
      <c r="G54" s="16">
        <f>(((G8-$B$2)/Income!$E$7)/$A54)</f>
        <v>0.16628568672839505</v>
      </c>
      <c r="H54" s="16">
        <f>(((H8-$B$2)/Income!$E$7)/$A54)</f>
        <v>0.20252851851851886</v>
      </c>
      <c r="I54" s="16">
        <f>(((I8-$B$2)/Income!$E$7)/$A54)</f>
        <v>0.23981173611111112</v>
      </c>
      <c r="J54" s="16">
        <f>(((J8-$B$2)/Income!$E$7)/$A54)</f>
        <v>0.27815506172839521</v>
      </c>
      <c r="K54" s="16">
        <f>(((K8-$B$2)/Income!$E$7)/$A54)</f>
        <v>0.31757840277777805</v>
      </c>
      <c r="L54" s="16">
        <f>(((L8-$B$2)/Income!$E$7)/$A54)</f>
        <v>0.35810185185185223</v>
      </c>
    </row>
    <row r="55" spans="1:12">
      <c r="A55">
        <v>5</v>
      </c>
      <c r="B55" s="16">
        <f>((B9-$B$2)/Income!$E$7)</f>
        <v>0</v>
      </c>
      <c r="C55" s="23">
        <f>(((C9-$B$2)/Income!$E$7)/$A55)</f>
        <v>3.1487685246913505E-2</v>
      </c>
      <c r="D55" s="23">
        <f>(((D9-$B$2)/Income!$E$7)/$A55)</f>
        <v>6.4247409382716031E-2</v>
      </c>
      <c r="E55" s="23">
        <f>(((E9-$B$2)/Income!$E$7)/$A55)</f>
        <v>9.8317329814814655E-2</v>
      </c>
      <c r="F55" s="16">
        <f>(((F9-$B$2)/Income!$E$7)/$A55)</f>
        <v>0.13373635950617299</v>
      </c>
      <c r="G55" s="16">
        <f>(((G9-$B$2)/Income!$E$7)/$A55)</f>
        <v>0.17054417438271618</v>
      </c>
      <c r="H55" s="16">
        <f>(((H9-$B$2)/Income!$E$7)/$A55)</f>
        <v>0.20878122074074099</v>
      </c>
      <c r="I55" s="16">
        <f>(((I9-$B$2)/Income!$E$7)/$A55)</f>
        <v>0.24848872265432109</v>
      </c>
      <c r="J55" s="16">
        <f>(((J9-$B$2)/Income!$E$7)/$A55)</f>
        <v>0.28970868938271627</v>
      </c>
      <c r="K55" s="16">
        <f>(((K9-$B$2)/Income!$E$7)/$A55)</f>
        <v>0.33248392277777805</v>
      </c>
      <c r="L55" s="16">
        <f>(((L9-$B$2)/Income!$E$7)/$A55)</f>
        <v>0.37685802469135832</v>
      </c>
    </row>
    <row r="56" spans="1:12">
      <c r="A56">
        <v>6</v>
      </c>
      <c r="B56" s="16">
        <f>((B10-$B$2)/Income!$E$7)</f>
        <v>0</v>
      </c>
      <c r="C56" s="23">
        <f>(((C10-$B$2)/Income!$E$7)/$A56)</f>
        <v>3.164616800462966E-2</v>
      </c>
      <c r="D56" s="23">
        <f>(((D10-$B$2)/Income!$E$7)/$A56)</f>
        <v>6.4898363818930119E-2</v>
      </c>
      <c r="E56" s="23">
        <f>(((E10-$B$2)/Income!$E$7)/$A56)</f>
        <v>9.9821140189814764E-2</v>
      </c>
      <c r="F56" s="16">
        <f>(((F10-$B$2)/Income!$E$7)/$A56)</f>
        <v>0.13648097659259281</v>
      </c>
      <c r="G56" s="16">
        <f>(((G10-$B$2)/Income!$E$7)/$A56)</f>
        <v>0.17494631719393006</v>
      </c>
      <c r="H56" s="16">
        <f>(((H10-$B$2)/Income!$E$7)/$A56)</f>
        <v>0.21528760918518544</v>
      </c>
      <c r="I56" s="16">
        <f>(((I10-$B$2)/Income!$E$7)/$A56)</f>
        <v>0.25757734148611111</v>
      </c>
      <c r="J56" s="16">
        <f>(((J10-$B$2)/Income!$E$7)/$A56)</f>
        <v>0.30189008381893034</v>
      </c>
      <c r="K56" s="16">
        <f>(((K10-$B$2)/Income!$E$7)/$A56)</f>
        <v>0.34830252615277812</v>
      </c>
      <c r="L56" s="16">
        <f>(((L10-$B$2)/Income!$E$7)/$A56)</f>
        <v>0.39689351851851901</v>
      </c>
    </row>
    <row r="57" spans="1:12">
      <c r="A57">
        <v>7</v>
      </c>
      <c r="B57" s="16">
        <f>((B11-$B$2)/Income!$E$7)</f>
        <v>0</v>
      </c>
      <c r="C57" s="23">
        <f>(((C11-$B$2)/Income!$E$7)/$A57)</f>
        <v>3.1805710805559897E-2</v>
      </c>
      <c r="D57" s="23">
        <f>(((D11-$B$2)/Income!$E$7)/$A57)</f>
        <v>6.5558054519082809E-2</v>
      </c>
      <c r="E57" s="23">
        <f>(((E11-$B$2)/Income!$E$7)/$A57)</f>
        <v>0.10135531985223546</v>
      </c>
      <c r="F57" s="16">
        <f>(((F11-$B$2)/Income!$E$7)/$A57)</f>
        <v>0.13929972629446222</v>
      </c>
      <c r="G57" s="16">
        <f>(((G11-$B$2)/Income!$E$7)/$A57)</f>
        <v>0.17949754085372582</v>
      </c>
      <c r="H57" s="16">
        <f>(((H11-$B$2)/Income!$E$7)/$A57)</f>
        <v>0.22205919708613794</v>
      </c>
      <c r="I57" s="16">
        <f>(((I11-$B$2)/Income!$E$7)/$A57)</f>
        <v>0.2670994164366976</v>
      </c>
      <c r="J57" s="16">
        <f>(((J11-$B$2)/Income!$E$7)/$A57)</f>
        <v>0.31473733191336889</v>
      </c>
      <c r="K57" s="16">
        <f>(((K11-$B$2)/Income!$E$7)/$A57)</f>
        <v>0.36509661411670663</v>
      </c>
      <c r="L57" s="16">
        <f>(((L11-$B$2)/Income!$E$7)/$A57)</f>
        <v>0.41830559964726682</v>
      </c>
    </row>
    <row r="58" spans="1:12">
      <c r="A58">
        <v>8</v>
      </c>
      <c r="B58" s="16">
        <f>((B12-$B$2)/Income!$E$7)</f>
        <v>0</v>
      </c>
      <c r="C58" s="23">
        <f>(((C12-$B$2)/Income!$E$7)/$A58)</f>
        <v>3.1966321615771717E-2</v>
      </c>
      <c r="D58" s="23">
        <f>(((D12-$B$2)/Income!$E$7)/$A58)</f>
        <v>6.6226613040997487E-2</v>
      </c>
      <c r="E58" s="23">
        <f>(((E12-$B$2)/Income!$E$7)/$A58)</f>
        <v>0.10292055609090123</v>
      </c>
      <c r="F58" s="16">
        <f>(((F12-$B$2)/Income!$E$7)/$A58)</f>
        <v>0.1421948496933928</v>
      </c>
      <c r="G58" s="16">
        <f>(((G12-$B$2)/Income!$E$7)/$A58)</f>
        <v>0.18420348911615067</v>
      </c>
      <c r="H58" s="16">
        <f>(((H12-$B$2)/Income!$E$7)/$A58)</f>
        <v>0.229108053445541</v>
      </c>
      <c r="I58" s="16">
        <f>(((I12-$B$2)/Income!$E$7)/$A58)</f>
        <v>0.27707800147836426</v>
      </c>
      <c r="J58" s="16">
        <f>(((J12-$B$2)/Income!$E$7)/$A58)</f>
        <v>0.32829097618899777</v>
      </c>
      <c r="K58" s="16">
        <f>(((K12-$B$2)/Income!$E$7)/$A58)</f>
        <v>0.38293311793603124</v>
      </c>
      <c r="L58" s="16">
        <f>(((L12-$B$2)/Income!$E$7)/$A58)</f>
        <v>0.44119938657407448</v>
      </c>
    </row>
    <row r="59" spans="1:12">
      <c r="A59">
        <v>9</v>
      </c>
      <c r="B59" s="16">
        <f>((B13-$B$2)/Income!$E$7)</f>
        <v>0</v>
      </c>
      <c r="C59" s="23">
        <f>(((C13-$B$2)/Income!$E$7)/$A59)</f>
        <v>3.2128008465144409E-2</v>
      </c>
      <c r="D59" s="23">
        <f>(((D13-$B$2)/Income!$E$7)/$A59)</f>
        <v>6.6904173052918681E-2</v>
      </c>
      <c r="E59" s="23">
        <f>(((E13-$B$2)/Income!$E$7)/$A59)</f>
        <v>0.1045175527535132</v>
      </c>
      <c r="F59" s="16">
        <f>(((F13-$B$2)/Income!$E$7)/$A59)</f>
        <v>0.14516865995249831</v>
      </c>
      <c r="G59" s="16">
        <f>(((G13-$B$2)/Income!$E$7)/$A59)</f>
        <v>0.18907003291444299</v>
      </c>
      <c r="H59" s="16">
        <f>(((H13-$B$2)/Income!$E$7)/$A59)</f>
        <v>0.23644683093370814</v>
      </c>
      <c r="I59" s="16">
        <f>(((I13-$B$2)/Income!$E$7)/$A59)</f>
        <v>0.28753745281898313</v>
      </c>
      <c r="J59" s="16">
        <f>(((J13-$B$2)/Income!$E$7)/$A59)</f>
        <v>0.34259417939109499</v>
      </c>
      <c r="K59" s="16">
        <f>(((K13-$B$2)/Income!$E$7)/$A59)</f>
        <v>0.40188384068666339</v>
      </c>
      <c r="L59" s="16">
        <f>(((L13-$B$2)/Income!$E$7)/$A59)</f>
        <v>0.46568850857338873</v>
      </c>
    </row>
    <row r="60" spans="1:12">
      <c r="A60">
        <v>10</v>
      </c>
      <c r="B60" s="16">
        <f>((B14-$B$2)/Income!$E$7)</f>
        <v>0</v>
      </c>
      <c r="C60" s="23">
        <f>(((C14-$B$2)/Income!$E$7)/$A60)</f>
        <v>3.2290779447902707E-2</v>
      </c>
      <c r="D60" s="23">
        <f>(((D14-$B$2)/Income!$E$7)/$A60)</f>
        <v>6.7590870368752179E-2</v>
      </c>
      <c r="E60" s="23">
        <f>(((E14-$B$2)/Income!$E$7)/$A60)</f>
        <v>0.10614703066176598</v>
      </c>
      <c r="F60" s="16">
        <f>(((F14-$B$2)/Income!$E$7)/$A60)</f>
        <v>0.14822354472788413</v>
      </c>
      <c r="G60" s="16">
        <f>(((G14-$B$2)/Income!$E$7)/$A60)</f>
        <v>0.1941032798695807</v>
      </c>
      <c r="H60" s="16">
        <f>(((H14-$B$2)/Income!$E$7)/$A60)</f>
        <v>0.24408879522927612</v>
      </c>
      <c r="I60" s="16">
        <f>(((I14-$B$2)/Income!$E$7)/$A60)</f>
        <v>0.29850350533628567</v>
      </c>
      <c r="J60" s="16">
        <f>(((J14-$B$2)/Income!$E$7)/$A60)</f>
        <v>0.35769290039283569</v>
      </c>
      <c r="K60" s="16">
        <f>(((K14-$B$2)/Income!$E$7)/$A60)</f>
        <v>0.42202582549139461</v>
      </c>
      <c r="L60" s="16">
        <f>(((L14-$B$2)/Income!$E$7)/$A60)</f>
        <v>0.49189582101851903</v>
      </c>
    </row>
    <row r="61" spans="1:12">
      <c r="A61">
        <v>11</v>
      </c>
      <c r="B61" s="16">
        <f>((B15-$B$2)/Income!$E$7)</f>
        <v>0</v>
      </c>
      <c r="C61" s="23">
        <f>(((C15-$B$2)/Income!$E$7)/$A61)</f>
        <v>3.245464272315278E-2</v>
      </c>
      <c r="D61" s="23">
        <f>(((D15-$B$2)/Income!$E$7)/$A61)</f>
        <v>6.8286842983909121E-2</v>
      </c>
      <c r="E61" s="23">
        <f>(((E15-$B$2)/Income!$E$7)/$A61)</f>
        <v>0.10780972803716202</v>
      </c>
      <c r="F61" s="16">
        <f>(((F15-$B$2)/Income!$E$7)/$A61)</f>
        <v>0.151361968663041</v>
      </c>
      <c r="G61" s="16">
        <f>(((G15-$B$2)/Income!$E$7)/$A61)</f>
        <v>0.19930958420771994</v>
      </c>
      <c r="H61" s="16">
        <f>(((H15-$B$2)/Income!$E$7)/$A61)</f>
        <v>0.25204785587413753</v>
      </c>
      <c r="I61" s="16">
        <f>(((I15-$B$2)/Income!$E$7)/$A61)</f>
        <v>0.3100033536194825</v>
      </c>
      <c r="J61" s="16">
        <f>(((J15-$B$2)/Income!$E$7)/$A61)</f>
        <v>0.37363608222632183</v>
      </c>
      <c r="K61" s="16">
        <f>(((K15-$B$2)/Income!$E$7)/$A61)</f>
        <v>0.44344175233036176</v>
      </c>
      <c r="L61" s="16">
        <f>(((L15-$B$2)/Income!$E$7)/$A61)</f>
        <v>0.51995418241021396</v>
      </c>
    </row>
    <row r="62" spans="1:12">
      <c r="A62">
        <v>12</v>
      </c>
      <c r="B62" s="16">
        <f>((B16-$B$2)/Income!$E$7)</f>
        <v>0</v>
      </c>
      <c r="C62" s="23">
        <f>(((C16-$B$2)/Income!$E$7)/$A62)</f>
        <v>3.2619606515424344E-2</v>
      </c>
      <c r="D62" s="23">
        <f>(((D16-$B$2)/Income!$E$7)/$A62)</f>
        <v>6.8992231111765792E-2</v>
      </c>
      <c r="E62" s="23">
        <f>(((E16-$B$2)/Income!$E$7)/$A62)</f>
        <v>0.10950640093780316</v>
      </c>
      <c r="F62" s="16">
        <f>(((F16-$B$2)/Income!$E$7)/$A62)</f>
        <v>0.15458647596905395</v>
      </c>
      <c r="G62" s="16">
        <f>(((G16-$B$2)/Income!$E$7)/$A62)</f>
        <v>0.20469555710445711</v>
      </c>
      <c r="H62" s="16">
        <f>(((H16-$B$2)/Income!$E$7)/$A62)</f>
        <v>0.26033859872313575</v>
      </c>
      <c r="I62" s="16">
        <f>(((I16-$B$2)/Income!$E$7)/$A62)</f>
        <v>0.32206573790144638</v>
      </c>
      <c r="J62" s="16">
        <f>(((J16-$B$2)/Income!$E$7)/$A62)</f>
        <v>0.39047585309130145</v>
      </c>
      <c r="K62" s="16">
        <f>(((K16-$B$2)/Income!$E$7)/$A62)</f>
        <v>0.46622036568490133</v>
      </c>
      <c r="L62" s="16">
        <f>(((L16-$B$2)/Income!$E$7)/$A62)</f>
        <v>0.5500072985393526</v>
      </c>
    </row>
    <row r="63" spans="1:12">
      <c r="A63">
        <v>13</v>
      </c>
      <c r="B63" s="16">
        <f>((B17-$B$2)/Income!$E$7)</f>
        <v>0</v>
      </c>
      <c r="C63" s="23">
        <f>(((C17-$B$2)/Income!$E$7)/$A63)</f>
        <v>3.2785679115215925E-2</v>
      </c>
      <c r="D63" s="23">
        <f>(((D17-$B$2)/Income!$E$7)/$A63)</f>
        <v>6.9707177220749317E-2</v>
      </c>
      <c r="E63" s="23">
        <f>(((E17-$B$2)/Income!$E$7)/$A63)</f>
        <v>0.11123782370644916</v>
      </c>
      <c r="F63" s="16">
        <f>(((F17-$B$2)/Income!$E$7)/$A63)</f>
        <v>0.15789969309363464</v>
      </c>
      <c r="G63" s="16">
        <f>(((G17-$B$2)/Income!$E$7)/$A63)</f>
        <v>0.21026807747465243</v>
      </c>
      <c r="H63" s="16">
        <f>(((H17-$B$2)/Income!$E$7)/$A63)</f>
        <v>0.26897632007257483</v>
      </c>
      <c r="I63" s="16">
        <f>(((I17-$B$2)/Income!$E$7)/$A63)</f>
        <v>0.33472103518235552</v>
      </c>
      <c r="J63" s="16">
        <f>(((J17-$B$2)/Income!$E$7)/$A63)</f>
        <v>0.40826774125462928</v>
      </c>
      <c r="K63" s="16">
        <f>(((K17-$B$2)/Income!$E$7)/$A63)</f>
        <v>0.49045693545663754</v>
      </c>
      <c r="L63" s="16">
        <f>(((L17-$B$2)/Income!$E$7)/$A63)</f>
        <v>0.58221063969446896</v>
      </c>
    </row>
    <row r="64" spans="1:12">
      <c r="A64">
        <v>14</v>
      </c>
      <c r="B64" s="16">
        <f>((B18-$B$2)/Income!$E$7)</f>
        <v>0</v>
      </c>
      <c r="C64" s="23">
        <f>(((C18-$B$2)/Income!$E$7)/$A64)</f>
        <v>3.2952868879546411E-2</v>
      </c>
      <c r="D64" s="23">
        <f>(((D18-$B$2)/Income!$E$7)/$A64)</f>
        <v>7.0431826072061776E-2</v>
      </c>
      <c r="E64" s="23">
        <f>(((E18-$B$2)/Income!$E$7)/$A64)</f>
        <v>0.11300478943013911</v>
      </c>
      <c r="F64" s="16">
        <f>(((F18-$B$2)/Income!$E$7)/$A64)</f>
        <v>0.16130433148209974</v>
      </c>
      <c r="G64" s="16">
        <f>(((G18-$B$2)/Income!$E$7)/$A64)</f>
        <v>0.21603430322738038</v>
      </c>
      <c r="H64" s="16">
        <f>(((H18-$B$2)/Income!$E$7)/$A64)</f>
        <v>0.27797706255609045</v>
      </c>
      <c r="I64" s="16">
        <f>(((I18-$B$2)/Income!$E$7)/$A64)</f>
        <v>0.34800135586447245</v>
      </c>
      <c r="J64" s="16">
        <f>(((J18-$B$2)/Income!$E$7)/$A64)</f>
        <v>0.42707090481870785</v>
      </c>
      <c r="K64" s="16">
        <f>(((K18-$B$2)/Income!$E$7)/$A64)</f>
        <v>0.51625375379988081</v>
      </c>
      <c r="L64" s="16">
        <f>(((L18-$B$2)/Income!$E$7)/$A64)</f>
        <v>0.6167324373528249</v>
      </c>
    </row>
    <row r="65" spans="1:12">
      <c r="A65">
        <v>15</v>
      </c>
      <c r="B65" s="16">
        <f>((B19-$B$2)/Income!$E$7)</f>
        <v>0</v>
      </c>
      <c r="C65" s="23">
        <f>(((C19-$B$2)/Income!$E$7)/$A65)</f>
        <v>3.3121184232509975E-2</v>
      </c>
      <c r="D65" s="23">
        <f>(((D19-$B$2)/Income!$E$7)/$A65)</f>
        <v>7.116632475805125E-2</v>
      </c>
      <c r="E65" s="23">
        <f>(((E19-$B$2)/Income!$E$7)/$A65)</f>
        <v>0.11480811041167995</v>
      </c>
      <c r="F65" s="16">
        <f>(((F19-$B$2)/Income!$E$7)/$A65)</f>
        <v>0.16480319043352196</v>
      </c>
      <c r="G65" s="16">
        <f>(((G19-$B$2)/Income!$E$7)/$A65)</f>
        <v>0.22200168300645431</v>
      </c>
      <c r="H65" s="16">
        <f>(((H19-$B$2)/Income!$E$7)/$A65)</f>
        <v>0.28735765290117132</v>
      </c>
      <c r="I65" s="16">
        <f>(((I19-$B$2)/Income!$E$7)/$A65)</f>
        <v>0.36194064623772315</v>
      </c>
      <c r="J65" s="16">
        <f>(((J19-$B$2)/Income!$E$7)/$A65)</f>
        <v>0.44694837740705179</v>
      </c>
      <c r="K65" s="16">
        <f>(((K19-$B$2)/Income!$E$7)/$A65)</f>
        <v>0.54372067071759733</v>
      </c>
      <c r="L65" s="16">
        <f>(((L19-$B$2)/Income!$E$7)/$A65)</f>
        <v>0.65375476736947635</v>
      </c>
    </row>
    <row r="66" spans="1:12">
      <c r="A66">
        <v>16</v>
      </c>
      <c r="B66" s="16">
        <f>((B20-$B$2)/Income!$E$7)</f>
        <v>0</v>
      </c>
      <c r="C66" s="23">
        <f>(((C20-$B$2)/Income!$E$7)/$A66)</f>
        <v>3.3290633665836969E-2</v>
      </c>
      <c r="D66" s="23">
        <f>(((D20-$B$2)/Income!$E$7)/$A66)</f>
        <v>7.1910822741244593E-2</v>
      </c>
      <c r="E66" s="23">
        <f>(((E20-$B$2)/Income!$E$7)/$A66)</f>
        <v>0.1166486186533154</v>
      </c>
      <c r="F66" s="16">
        <f>(((F20-$B$2)/Income!$E$7)/$A66)</f>
        <v>0.16839916005540004</v>
      </c>
      <c r="G66" s="16">
        <f>(((G20-$B$2)/Income!$E$7)/$A66)</f>
        <v>0.22817796843787341</v>
      </c>
      <c r="H66" s="16">
        <f>(((H20-$B$2)/Income!$E$7)/$A66)</f>
        <v>0.29713574164461287</v>
      </c>
      <c r="I66" s="16">
        <f>(((I20-$B$2)/Income!$E$7)/$A66)</f>
        <v>0.37657479717696901</v>
      </c>
      <c r="J66" s="16">
        <f>(((J20-$B$2)/Income!$E$7)/$A66)</f>
        <v>0.46796733089007198</v>
      </c>
      <c r="K66" s="16">
        <f>(((K20-$B$2)/Income!$E$7)/$A66)</f>
        <v>0.57297567150065587</v>
      </c>
      <c r="L66" s="16">
        <f>(((L20-$B$2)/Income!$E$7)/$A66)</f>
        <v>0.69347472730656279</v>
      </c>
    </row>
    <row r="67" spans="1:12">
      <c r="A67">
        <v>17</v>
      </c>
      <c r="B67" s="16">
        <f>((B21-$B$2)/Income!$E$7)</f>
        <v>0</v>
      </c>
      <c r="C67" s="23">
        <f>(((C21-$B$2)/Income!$E$7)/$A67)</f>
        <v>3.3461225739458221E-2</v>
      </c>
      <c r="D67" s="23">
        <f>(((D21-$B$2)/Income!$E$7)/$A67)</f>
        <v>7.2665471894049483E-2</v>
      </c>
      <c r="E67" s="23">
        <f>(((E21-$B$2)/Income!$E$7)/$A67)</f>
        <v>0.11852716635289588</v>
      </c>
      <c r="F67" s="16">
        <f>(((F21-$B$2)/Income!$E$7)/$A67)</f>
        <v>0.17209522432031257</v>
      </c>
      <c r="G67" s="16">
        <f>(((G21-$B$2)/Income!$E$7)/$A67)</f>
        <v>0.23457122690650567</v>
      </c>
      <c r="H67" s="16">
        <f>(((H21-$B$2)/Income!$E$7)/$A67)</f>
        <v>0.30732984491046006</v>
      </c>
      <c r="I67" s="16">
        <f>(((I21-$B$2)/Income!$E$7)/$A67)</f>
        <v>0.39194175943445642</v>
      </c>
      <c r="J67" s="16">
        <f>(((J21-$B$2)/Income!$E$7)/$A67)</f>
        <v>0.49019935635455042</v>
      </c>
      <c r="K67" s="16">
        <f>(((K21-$B$2)/Income!$E$7)/$A67)</f>
        <v>0.60414549933818928</v>
      </c>
      <c r="L67" s="16">
        <f>(((L21-$B$2)/Income!$E$7)/$A67)</f>
        <v>0.7361057162296557</v>
      </c>
    </row>
    <row r="68" spans="1:12">
      <c r="A68">
        <v>18</v>
      </c>
      <c r="B68" s="16">
        <f>((B22-$B$2)/Income!$E$7)</f>
        <v>0</v>
      </c>
      <c r="C68" s="23">
        <f>(((C22-$B$2)/Income!$E$7)/$A68)</f>
        <v>3.3632969082075644E-2</v>
      </c>
      <c r="D68" s="23">
        <f>(((D22-$B$2)/Income!$E$7)/$A68)</f>
        <v>7.3430426539141433E-2</v>
      </c>
      <c r="E68" s="23">
        <f>(((E22-$B$2)/Income!$E$7)/$A68)</f>
        <v>0.12044462641287781</v>
      </c>
      <c r="F68" s="16">
        <f>(((F22-$B$2)/Income!$E$7)/$A68)</f>
        <v>0.1758944642281435</v>
      </c>
      <c r="G68" s="16">
        <f>(((G22-$B$2)/Income!$E$7)/$A68)</f>
        <v>0.24118985488530256</v>
      </c>
      <c r="H68" s="16">
        <f>(((H22-$B$2)/Income!$E$7)/$A68)</f>
        <v>0.31795938835953758</v>
      </c>
      <c r="I68" s="16">
        <f>(((I22-$B$2)/Income!$E$7)/$A68)</f>
        <v>0.40808166593493406</v>
      </c>
      <c r="J68" s="16">
        <f>(((J22-$B$2)/Income!$E$7)/$A68)</f>
        <v>0.51372076460647009</v>
      </c>
      <c r="K68" s="16">
        <f>(((K22-$B$2)/Income!$E$7)/$A68)</f>
        <v>0.63736632669524595</v>
      </c>
      <c r="L68" s="16">
        <f>(((L22-$B$2)/Income!$E$7)/$A68)</f>
        <v>0.78187882604462233</v>
      </c>
    </row>
    <row r="69" spans="1:12">
      <c r="A69">
        <v>19</v>
      </c>
      <c r="B69" s="16">
        <f>((B23-$B$2)/Income!$E$7)</f>
        <v>0</v>
      </c>
      <c r="C69" s="23">
        <f>(((C23-$B$2)/Income!$E$7)/$A69)</f>
        <v>3.3805872391736776E-2</v>
      </c>
      <c r="D69" s="23">
        <f>(((D23-$B$2)/Income!$E$7)/$A69)</f>
        <v>7.4205843490545528E-2</v>
      </c>
      <c r="E69" s="23">
        <f>(((E23-$B$2)/Income!$E$7)/$A69)</f>
        <v>0.12240189296249193</v>
      </c>
      <c r="F69" s="16">
        <f>(((F23-$B$2)/Income!$E$7)/$A69)</f>
        <v>0.17980006107759494</v>
      </c>
      <c r="G69" s="16">
        <f>(((G23-$B$2)/Income!$E$7)/$A69)</f>
        <v>0.24804259184139688</v>
      </c>
      <c r="H69" s="16">
        <f>(((H23-$B$2)/Income!$E$7)/$A69)</f>
        <v>0.32904475342553485</v>
      </c>
      <c r="I69" s="16">
        <f>(((I23-$B$2)/Income!$E$7)/$A69)</f>
        <v>0.4250369615064673</v>
      </c>
      <c r="J69" s="16">
        <f>(((J23-$B$2)/Income!$E$7)/$A69)</f>
        <v>0.53861290758929958</v>
      </c>
      <c r="K69" s="16">
        <f>(((K23-$B$2)/Income!$E$7)/$A69)</f>
        <v>0.67278447934413177</v>
      </c>
      <c r="L69" s="16">
        <f>(((L23-$B$2)/Income!$E$7)/$A69)</f>
        <v>0.83104435426274592</v>
      </c>
    </row>
    <row r="70" spans="1:12">
      <c r="A70">
        <v>20</v>
      </c>
      <c r="B70" s="16">
        <f>((B24-$B$2)/Income!$E$7)</f>
        <v>0</v>
      </c>
      <c r="C70" s="23">
        <f>(((C24-$B$2)/Income!$E$7)/$A70)</f>
        <v>3.3979944436414666E-2</v>
      </c>
      <c r="D70" s="23">
        <f>(((D24-$B$2)/Income!$E$7)/$A70)</f>
        <v>7.4991882095425025E-2</v>
      </c>
      <c r="E70" s="23">
        <f>(((E24-$B$2)/Income!$E$7)/$A70)</f>
        <v>0.12439988189342796</v>
      </c>
      <c r="F70" s="16">
        <f>(((F24-$B$2)/Income!$E$7)/$A70)</f>
        <v>0.18381529985083661</v>
      </c>
      <c r="G70" s="16">
        <f>(((G24-$B$2)/Income!$E$7)/$A70)</f>
        <v>0.25513853474450937</v>
      </c>
      <c r="H70" s="16">
        <f>(((H24-$B$2)/Income!$E$7)/$A70)</f>
        <v>0.3406073259587728</v>
      </c>
      <c r="I70" s="16">
        <f>(((I24-$B$2)/Income!$E$7)/$A70)</f>
        <v>0.44285254050712652</v>
      </c>
      <c r="J70" s="16">
        <f>(((J24-$B$2)/Income!$E$7)/$A70)</f>
        <v>0.56496252219896703</v>
      </c>
      <c r="K70" s="16">
        <f>(((K24-$B$2)/Income!$E$7)/$A70)</f>
        <v>0.71055721724973731</v>
      </c>
      <c r="L70" s="16">
        <f>(((L24-$B$2)/Income!$E$7)/$A70)</f>
        <v>0.88387344897000142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D27A0FE3CEF46A2CDEF12F0CD38E9" ma:contentTypeVersion="19" ma:contentTypeDescription="Create a new document." ma:contentTypeScope="" ma:versionID="4b8ea72d39fa8cb1d4cf05465528a79c">
  <xsd:schema xmlns:xsd="http://www.w3.org/2001/XMLSchema" xmlns:xs="http://www.w3.org/2001/XMLSchema" xmlns:p="http://schemas.microsoft.com/office/2006/metadata/properties" xmlns:ns2="3c083e0c-816e-4fb6-9605-8cac2ed1e1ee" xmlns:ns3="3c677d48-fa50-4728-9309-c416ac068231" targetNamespace="http://schemas.microsoft.com/office/2006/metadata/properties" ma:root="true" ma:fieldsID="b785fd3633c1943b1cb8cfd5db25de16" ns2:_="" ns3:_="">
    <xsd:import namespace="3c083e0c-816e-4fb6-9605-8cac2ed1e1ee"/>
    <xsd:import namespace="3c677d48-fa50-4728-9309-c416ac068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83e0c-816e-4fb6-9605-8cac2ed1e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e26f044-e51b-43b2-8979-7d33aea928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77d48-fa50-4728-9309-c416ac068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2ddcb81-6473-4c91-adf3-3c09551b9011}" ma:internalName="TaxCatchAll" ma:showField="CatchAllData" ma:web="3c677d48-fa50-4728-9309-c416ac068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c083e0c-816e-4fb6-9605-8cac2ed1e1ee" xsi:nil="true"/>
    <TaxCatchAll xmlns="3c677d48-fa50-4728-9309-c416ac068231" xsi:nil="true"/>
    <lcf76f155ced4ddcb4097134ff3c332f xmlns="3c083e0c-816e-4fb6-9605-8cac2ed1e1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0C4938-9676-419D-B050-05D5F3E5D708}"/>
</file>

<file path=customXml/itemProps2.xml><?xml version="1.0" encoding="utf-8"?>
<ds:datastoreItem xmlns:ds="http://schemas.openxmlformats.org/officeDocument/2006/customXml" ds:itemID="{25787694-CDA7-47D1-A860-71AFB7266F84}"/>
</file>

<file path=customXml/itemProps3.xml><?xml version="1.0" encoding="utf-8"?>
<ds:datastoreItem xmlns:ds="http://schemas.openxmlformats.org/officeDocument/2006/customXml" ds:itemID="{136706AD-1EC1-4F22-BFD0-5D2B19005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Dulov, Blagovest</dc:creator>
  <cp:keywords/>
  <dc:description/>
  <cp:lastModifiedBy>Rob D</cp:lastModifiedBy>
  <cp:revision/>
  <dcterms:created xsi:type="dcterms:W3CDTF">2019-04-09T06:29:46Z</dcterms:created>
  <dcterms:modified xsi:type="dcterms:W3CDTF">2025-01-03T09:55:26Z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0x010100C1CD27A0FE3CEF46A2CDEF12F0CD38E9</vt:lpwstr>
  </property>
  <property fmtid="{D5CDD505-2E9C-101B-9397-08002B2CF9AE}" pid="3" name="MediaServiceImageTags">
    <vt:lpwstr/>
  </property>
</Properties>
</file>